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7\"/>
    </mc:Choice>
  </mc:AlternateContent>
  <bookViews>
    <workbookView xWindow="0" yWindow="0" windowWidth="28800" windowHeight="13125"/>
  </bookViews>
  <sheets>
    <sheet name="INFRAESTRUCTURA VIAL Y TRANSP" sheetId="1" r:id="rId1"/>
    <sheet name="EQUIPAMIENTOS PARA LA PROSP" sheetId="2" r:id="rId2"/>
  </sheets>
  <definedNames>
    <definedName name="_xlnm.Print_Area" localSheetId="1">'EQUIPAMIENTOS PARA LA PROSP'!$A$1:$V$111</definedName>
    <definedName name="_xlnm.Print_Area" localSheetId="0">'INFRAESTRUCTURA VIAL Y TRANSP'!$A$1:$V$111</definedName>
    <definedName name="_xlnm.Print_Titles" localSheetId="1">'EQUIPAMIENTOS PARA LA PROSP'!$1:$9</definedName>
    <definedName name="_xlnm.Print_Titles" localSheetId="0">'INFRAESTRUCTURA VIAL Y TRANSP'!$1:$9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71" i="1" l="1"/>
  <c r="I67" i="1"/>
  <c r="I63" i="1"/>
  <c r="I59" i="1"/>
  <c r="I55" i="1"/>
  <c r="I47" i="1"/>
  <c r="I43" i="1"/>
  <c r="I39" i="1"/>
  <c r="I35" i="1"/>
  <c r="I31" i="1"/>
  <c r="I27" i="1"/>
  <c r="I23" i="1"/>
  <c r="I18" i="1"/>
  <c r="I14" i="1"/>
  <c r="I10" i="1"/>
  <c r="I19" i="2"/>
  <c r="I15" i="2"/>
  <c r="I10" i="2"/>
  <c r="S21" i="1"/>
  <c r="T21" i="1"/>
  <c r="S13" i="2"/>
  <c r="T12" i="2"/>
  <c r="S12" i="2"/>
  <c r="L22" i="1"/>
  <c r="L12" i="1"/>
  <c r="L19" i="1"/>
  <c r="U12" i="2"/>
  <c r="L20" i="1"/>
  <c r="R20" i="1"/>
  <c r="R14" i="1"/>
  <c r="L11" i="2"/>
  <c r="L10" i="2"/>
  <c r="L13" i="2"/>
  <c r="T13" i="2"/>
  <c r="U13" i="2"/>
  <c r="L11" i="1"/>
  <c r="K14" i="2"/>
  <c r="K11" i="2"/>
  <c r="K10" i="2"/>
  <c r="K23" i="1"/>
  <c r="K20" i="1"/>
  <c r="I51" i="1"/>
  <c r="S105" i="2"/>
  <c r="T106" i="2"/>
  <c r="S106" i="2"/>
  <c r="T105" i="2"/>
  <c r="T104" i="2"/>
  <c r="S104" i="2"/>
  <c r="T103" i="2"/>
  <c r="S103" i="2"/>
  <c r="I103" i="2"/>
  <c r="T102" i="2"/>
  <c r="S102" i="2"/>
  <c r="T101" i="2"/>
  <c r="S101" i="2"/>
  <c r="T100" i="2"/>
  <c r="S100" i="2"/>
  <c r="T99" i="2"/>
  <c r="S99" i="2"/>
  <c r="I99" i="2"/>
  <c r="T98" i="2"/>
  <c r="S98" i="2"/>
  <c r="T97" i="2"/>
  <c r="S97" i="2"/>
  <c r="T96" i="2"/>
  <c r="S96" i="2"/>
  <c r="U96" i="2"/>
  <c r="T95" i="2"/>
  <c r="S95" i="2"/>
  <c r="I95" i="2"/>
  <c r="T94" i="2"/>
  <c r="S94" i="2"/>
  <c r="T93" i="2"/>
  <c r="S93" i="2"/>
  <c r="T92" i="2"/>
  <c r="U92" i="2"/>
  <c r="S92" i="2"/>
  <c r="T91" i="2"/>
  <c r="S91" i="2"/>
  <c r="I91" i="2"/>
  <c r="T90" i="2"/>
  <c r="S90" i="2"/>
  <c r="U90" i="2"/>
  <c r="T89" i="2"/>
  <c r="S89" i="2"/>
  <c r="T88" i="2"/>
  <c r="S88" i="2"/>
  <c r="T87" i="2"/>
  <c r="U87" i="2"/>
  <c r="S87" i="2"/>
  <c r="I87" i="2"/>
  <c r="T86" i="2"/>
  <c r="S86" i="2"/>
  <c r="T85" i="2"/>
  <c r="U85" i="2"/>
  <c r="S85" i="2"/>
  <c r="T84" i="2"/>
  <c r="S84" i="2"/>
  <c r="T83" i="2"/>
  <c r="S83" i="2"/>
  <c r="T82" i="2"/>
  <c r="S82" i="2"/>
  <c r="T81" i="2"/>
  <c r="S81" i="2"/>
  <c r="T80" i="2"/>
  <c r="S80" i="2"/>
  <c r="T79" i="2"/>
  <c r="S79" i="2"/>
  <c r="T78" i="2"/>
  <c r="S78" i="2"/>
  <c r="T77" i="2"/>
  <c r="S77" i="2"/>
  <c r="T76" i="2"/>
  <c r="S76" i="2"/>
  <c r="T75" i="2"/>
  <c r="S75" i="2"/>
  <c r="T74" i="2"/>
  <c r="S74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1" i="2"/>
  <c r="S11" i="2"/>
  <c r="T10" i="2"/>
  <c r="S10" i="2"/>
  <c r="U58" i="2"/>
  <c r="U66" i="2"/>
  <c r="U74" i="2"/>
  <c r="U23" i="2"/>
  <c r="U27" i="2"/>
  <c r="U43" i="2"/>
  <c r="U75" i="2"/>
  <c r="U54" i="2"/>
  <c r="U48" i="2"/>
  <c r="U76" i="2"/>
  <c r="U80" i="2"/>
  <c r="U62" i="2"/>
  <c r="U37" i="2"/>
  <c r="U69" i="2"/>
  <c r="U47" i="2"/>
  <c r="U103" i="2"/>
  <c r="U32" i="2"/>
  <c r="U40" i="2"/>
  <c r="U55" i="2"/>
  <c r="U59" i="2"/>
  <c r="U86" i="2"/>
  <c r="U93" i="2"/>
  <c r="U100" i="2"/>
  <c r="U44" i="2"/>
  <c r="U79" i="2"/>
  <c r="U29" i="2"/>
  <c r="U41" i="2"/>
  <c r="U52" i="2"/>
  <c r="U64" i="2"/>
  <c r="U72" i="2"/>
  <c r="U101" i="2"/>
  <c r="U30" i="2"/>
  <c r="U53" i="2"/>
  <c r="U73" i="2"/>
  <c r="U84" i="2"/>
  <c r="U91" i="2"/>
  <c r="U102" i="2"/>
  <c r="U106" i="2"/>
  <c r="U26" i="2"/>
  <c r="U34" i="2"/>
  <c r="U42" i="2"/>
  <c r="U61" i="2"/>
  <c r="U24" i="2"/>
  <c r="U63" i="2"/>
  <c r="U70" i="2"/>
  <c r="U97" i="2"/>
  <c r="U35" i="2"/>
  <c r="U49" i="2"/>
  <c r="U81" i="2"/>
  <c r="U88" i="2"/>
  <c r="U25" i="2"/>
  <c r="U28" i="2"/>
  <c r="U39" i="2"/>
  <c r="U46" i="2"/>
  <c r="U57" i="2"/>
  <c r="U60" i="2"/>
  <c r="U71" i="2"/>
  <c r="U78" i="2"/>
  <c r="U98" i="2"/>
  <c r="U36" i="2"/>
  <c r="U50" i="2"/>
  <c r="U68" i="2"/>
  <c r="U82" i="2"/>
  <c r="U89" i="2"/>
  <c r="U95" i="2"/>
  <c r="U38" i="2"/>
  <c r="U45" i="2"/>
  <c r="U94" i="2"/>
  <c r="U67" i="2"/>
  <c r="U33" i="2"/>
  <c r="U51" i="2"/>
  <c r="U65" i="2"/>
  <c r="U83" i="2"/>
  <c r="U99" i="2"/>
  <c r="U31" i="2"/>
  <c r="U56" i="2"/>
  <c r="U77" i="2"/>
  <c r="U104" i="2"/>
  <c r="U10" i="2"/>
  <c r="U16" i="2"/>
  <c r="U21" i="2"/>
  <c r="U18" i="2"/>
  <c r="U15" i="2"/>
  <c r="T107" i="2"/>
  <c r="U22" i="2"/>
  <c r="U20" i="2"/>
  <c r="U11" i="2"/>
  <c r="I107" i="2"/>
  <c r="U105" i="2"/>
  <c r="U17" i="2"/>
  <c r="U19" i="2"/>
  <c r="U14" i="2"/>
  <c r="S107" i="2"/>
  <c r="U107" i="2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U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U59" i="1"/>
  <c r="S60" i="1"/>
  <c r="T60" i="1"/>
  <c r="U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U72" i="1"/>
  <c r="S73" i="1"/>
  <c r="T73" i="1"/>
  <c r="S74" i="1"/>
  <c r="T74" i="1"/>
  <c r="U74" i="1"/>
  <c r="S75" i="1"/>
  <c r="T75" i="1"/>
  <c r="U75" i="1"/>
  <c r="S76" i="1"/>
  <c r="T76" i="1"/>
  <c r="S77" i="1"/>
  <c r="T77" i="1"/>
  <c r="S78" i="1"/>
  <c r="T78" i="1"/>
  <c r="U78" i="1"/>
  <c r="S79" i="1"/>
  <c r="T79" i="1"/>
  <c r="S80" i="1"/>
  <c r="T80" i="1"/>
  <c r="S81" i="1"/>
  <c r="T81" i="1"/>
  <c r="S82" i="1"/>
  <c r="T82" i="1"/>
  <c r="U82" i="1"/>
  <c r="S83" i="1"/>
  <c r="T83" i="1"/>
  <c r="S84" i="1"/>
  <c r="T84" i="1"/>
  <c r="S85" i="1"/>
  <c r="T85" i="1"/>
  <c r="U85" i="1"/>
  <c r="S86" i="1"/>
  <c r="T86" i="1"/>
  <c r="U86" i="1"/>
  <c r="S87" i="1"/>
  <c r="T87" i="1"/>
  <c r="S88" i="1"/>
  <c r="T88" i="1"/>
  <c r="S89" i="1"/>
  <c r="T89" i="1"/>
  <c r="S90" i="1"/>
  <c r="T90" i="1"/>
  <c r="U90" i="1"/>
  <c r="S91" i="1"/>
  <c r="T91" i="1"/>
  <c r="U91" i="1"/>
  <c r="S92" i="1"/>
  <c r="T92" i="1"/>
  <c r="U92" i="1"/>
  <c r="S93" i="1"/>
  <c r="T93" i="1"/>
  <c r="S94" i="1"/>
  <c r="T94" i="1"/>
  <c r="U94" i="1"/>
  <c r="S95" i="1"/>
  <c r="T95" i="1"/>
  <c r="S96" i="1"/>
  <c r="T96" i="1"/>
  <c r="U96" i="1"/>
  <c r="S97" i="1"/>
  <c r="T97" i="1"/>
  <c r="S98" i="1"/>
  <c r="T98" i="1"/>
  <c r="U98" i="1"/>
  <c r="S99" i="1"/>
  <c r="T99" i="1"/>
  <c r="S100" i="1"/>
  <c r="T100" i="1"/>
  <c r="U100" i="1"/>
  <c r="S101" i="1"/>
  <c r="T101" i="1"/>
  <c r="S102" i="1"/>
  <c r="T102" i="1"/>
  <c r="U102" i="1"/>
  <c r="S103" i="1"/>
  <c r="T103" i="1"/>
  <c r="S104" i="1"/>
  <c r="T104" i="1"/>
  <c r="U104" i="1"/>
  <c r="S105" i="1"/>
  <c r="T105" i="1"/>
  <c r="S106" i="1"/>
  <c r="T106" i="1"/>
  <c r="T10" i="1"/>
  <c r="S10" i="1"/>
  <c r="I103" i="1"/>
  <c r="I99" i="1"/>
  <c r="I95" i="1"/>
  <c r="I91" i="1"/>
  <c r="I87" i="1"/>
  <c r="I83" i="1"/>
  <c r="I79" i="1"/>
  <c r="I75" i="1"/>
  <c r="U11" i="1"/>
  <c r="U101" i="1"/>
  <c r="U97" i="1"/>
  <c r="U32" i="1"/>
  <c r="U105" i="1"/>
  <c r="U93" i="1"/>
  <c r="U99" i="1"/>
  <c r="U106" i="1"/>
  <c r="U69" i="1"/>
  <c r="U103" i="1"/>
  <c r="U95" i="1"/>
  <c r="U88" i="1"/>
  <c r="U80" i="1"/>
  <c r="U76" i="1"/>
  <c r="U13" i="1"/>
  <c r="U10" i="1"/>
  <c r="U70" i="1"/>
  <c r="U66" i="1"/>
  <c r="U62" i="1"/>
  <c r="U58" i="1"/>
  <c r="U54" i="1"/>
  <c r="U50" i="1"/>
  <c r="U46" i="1"/>
  <c r="U42" i="1"/>
  <c r="U38" i="1"/>
  <c r="U34" i="1"/>
  <c r="U30" i="1"/>
  <c r="U26" i="1"/>
  <c r="U22" i="1"/>
  <c r="U56" i="1"/>
  <c r="U52" i="1"/>
  <c r="U48" i="1"/>
  <c r="U44" i="1"/>
  <c r="U40" i="1"/>
  <c r="U28" i="1"/>
  <c r="U24" i="1"/>
  <c r="U19" i="1"/>
  <c r="U15" i="1"/>
  <c r="U87" i="1"/>
  <c r="U83" i="1"/>
  <c r="U79" i="1"/>
  <c r="U17" i="1"/>
  <c r="U89" i="1"/>
  <c r="U81" i="1"/>
  <c r="U77" i="1"/>
  <c r="U84" i="1"/>
  <c r="T107" i="1"/>
  <c r="U71" i="1"/>
  <c r="U67" i="1"/>
  <c r="U55" i="1"/>
  <c r="U51" i="1"/>
  <c r="U47" i="1"/>
  <c r="U43" i="1"/>
  <c r="U39" i="1"/>
  <c r="U35" i="1"/>
  <c r="U31" i="1"/>
  <c r="U27" i="1"/>
  <c r="U23" i="1"/>
  <c r="U18" i="1"/>
  <c r="U14" i="1"/>
  <c r="U73" i="1"/>
  <c r="U65" i="1"/>
  <c r="U57" i="1"/>
  <c r="U49" i="1"/>
  <c r="U41" i="1"/>
  <c r="U33" i="1"/>
  <c r="U25" i="1"/>
  <c r="U20" i="1"/>
  <c r="U12" i="1"/>
  <c r="U61" i="1"/>
  <c r="U53" i="1"/>
  <c r="U45" i="1"/>
  <c r="U37" i="1"/>
  <c r="U29" i="1"/>
  <c r="U16" i="1"/>
  <c r="U64" i="1"/>
  <c r="U68" i="1"/>
  <c r="U63" i="1"/>
  <c r="S107" i="1"/>
  <c r="U107" i="1"/>
  <c r="I107" i="1"/>
</calcChain>
</file>

<file path=xl/sharedStrings.xml><?xml version="1.0" encoding="utf-8"?>
<sst xmlns="http://schemas.openxmlformats.org/spreadsheetml/2006/main" count="190" uniqueCount="120">
  <si>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</si>
  <si>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</si>
  <si>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</si>
  <si>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</si>
  <si>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</si>
  <si>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</si>
  <si>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</si>
  <si>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</si>
  <si>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</si>
  <si>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</si>
  <si>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</si>
  <si>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</si>
  <si>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</si>
  <si>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</si>
  <si>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</si>
  <si>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</si>
  <si>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</si>
  <si>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</si>
  <si>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</si>
  <si>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</si>
  <si>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</si>
  <si>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</si>
  <si>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</si>
  <si>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</si>
  <si>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</si>
  <si>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</si>
  <si>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</si>
  <si>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</si>
  <si>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EJE ESTRATÉGICO:CONSTRUYENDO INFRAESTRUCTURA PARA LA PROSPERIDAD</t>
  </si>
  <si>
    <t>VIGENCIA: 2017</t>
  </si>
  <si>
    <t>META DE RESULTADO: Garantizar que el 83,3% de los km de vías urbanas se mantengan en buen estado/Garantizar que el 45% de los km de vías rurales se mantengan en buen estado/Mejorar la percepción de movilidad en el 80% de los sectores, veredas del municipio</t>
  </si>
  <si>
    <t>RESPONSABLE:  SECRETARIA DE INFRAESTRUCTURA Y OBRAS PUBLICAS</t>
  </si>
  <si>
    <t>VALOR META ANUAL DE RESULTADO: 74% / 41 / 60</t>
  </si>
  <si>
    <t>Construyendo vias para la prosperidad</t>
  </si>
  <si>
    <t>Realizar mantenimiento periódico a 7 km de vías urbanas</t>
  </si>
  <si>
    <t>Número de Km de vías urbanas con mantenimiento periódico</t>
  </si>
  <si>
    <t>ND</t>
  </si>
  <si>
    <t>Realizar la ampliación y construcción de 2,5 km de vías urbanas en asfalto</t>
  </si>
  <si>
    <t>Número de km de vías urbanas ampliadas y construidas en asfalto</t>
  </si>
  <si>
    <t>Realizar mantenimiento periódico a 26 km de vías rurales</t>
  </si>
  <si>
    <t>Número de Km de vías rurales con mantenimiento periódico</t>
  </si>
  <si>
    <t xml:space="preserve">Realizar la construcción de 4 km vías rurales en placa huella en concreto </t>
  </si>
  <si>
    <t>Número de km de vías rurales en placa huella en concreto construidos</t>
  </si>
  <si>
    <t>Construcción de placa huellas en concreto</t>
  </si>
  <si>
    <t>Movilidad, hacia un municipio seguro y sostenible</t>
  </si>
  <si>
    <t>Realizar un censo que permita determinar las necesidades de transporte público en 6 veredas y/o sectores con mayor dificultad de acceso, realizando un estudio de tarifas</t>
  </si>
  <si>
    <t>Número de veredas que cuentan con censo sobre necesidad de rutas de transporte público</t>
  </si>
  <si>
    <t>Gestionar el incremento y/o la puesta en marcha de por lo menos 3 nuevas rutas de acuerdo a las necesidades identificadas en el censo</t>
  </si>
  <si>
    <t>Número de rutas nuevas que beneficien a la comunidad de sectores con mayor dificultad de acceso</t>
  </si>
  <si>
    <t>Formular y adoptar el plan de movilidad del municipio, incorporando la ubicación de nuevas zonas de parqueo</t>
  </si>
  <si>
    <t>Número de planes de movilidad formulados y adoptados en el municipio</t>
  </si>
  <si>
    <t>Realizar un estudio técnico y financiero sobre la viabilidad de entregar el centro de despachos a un tercero para su operación en el día y poner en marcha un espacio de parqueo nocturno</t>
  </si>
  <si>
    <t xml:space="preserve">Número de  estudios técnicos y financieros sobre la viabilidad de entregar el centro de despachos a un tercero para su operación </t>
  </si>
  <si>
    <t>Lograr la ejecución del 25% de las acciones establecidas en el plan de movilidad municipal</t>
  </si>
  <si>
    <t>Porcentaje de avance en la ejecución de las acciones del plan de movilidad municipal</t>
  </si>
  <si>
    <t>Gestionar la firma de dos acuerdos con la concesión para la implementación de carriles de desaceleración y señalización horizontal en las vías principales de acceso  con el fin de mejorar la movilidad del municipio.</t>
  </si>
  <si>
    <t xml:space="preserve">Porcentaje de avance en la gestión de la firma de acuerdos con la concesión para la implementación de carriles de desaceleración y señalización horizontal en las vías principales </t>
  </si>
  <si>
    <t xml:space="preserve">Gestionar ante la concesión, los entes Departamentales y Nacionales el proyecto de continuidad de la ciclo ruta Pueblo Viejo - Briceño  y Chuscal, para el mejoramiento de los corredores  de movilidad de  ciclistas  y peatones. </t>
  </si>
  <si>
    <t>Porcentaje de avance en la gestión del proyecto de continuidad de la ciclo ruta Pueblo Viejo - Briceño  y Chuscal</t>
  </si>
  <si>
    <t xml:space="preserve">Gestionar la consecución de recursos público - privados para la construcción de infraestructura de seguridad vial y puentes peatonales en el sector urbano calle 3 Sur, Pueblo viejo, vereda Meusa, La Diana y Briceño, con su respectiva adecuación para personas con capacidades diferenciales. </t>
  </si>
  <si>
    <t>Porcentaje de avance en la gestión de los recursos público - privados para la construcción de infraestructura de seguridad vial y puentes peatonales en el sector urbano calle 3 Sur, Pueblo viejo, vereda Meusa, La Diana y Briceño</t>
  </si>
  <si>
    <t>Fomentar el uso de medios de transporte no motorizado con las normas de seguridad y establecer 2 zonas de parqueo de bicicletas.</t>
  </si>
  <si>
    <t>Número de zonas de parqueo de bicicletas establecidas para incentivar el uso de medios de transporte no motorizado</t>
  </si>
  <si>
    <t>Realizar mantenimiento al 100% de la demarcacion y señalizacion vial urbana</t>
  </si>
  <si>
    <t>Porcentaje de señalización y demarcación vial urbana con mantenimiento</t>
  </si>
  <si>
    <t>Realizar mantenimiento al 80% de la demarcación y señalización vial rural existente</t>
  </si>
  <si>
    <t>Porcentaje de señalización y demarcación vial rural con mantenimiento</t>
  </si>
  <si>
    <t xml:space="preserve">Firma de convenios o acuerdos </t>
  </si>
  <si>
    <t>Soportes de solicitud, acercamientos, gestion</t>
  </si>
  <si>
    <t>Respuesta de los entes competentes y actores involucrados</t>
  </si>
  <si>
    <t>Identificación de zonas para el parqueo de bicicletas</t>
  </si>
  <si>
    <t>Elaboración y consolidación del censo</t>
  </si>
  <si>
    <t>Estudio tarifario</t>
  </si>
  <si>
    <t>formulación del plan de movilidad</t>
  </si>
  <si>
    <t>Adopción y aprobación  del plan de movilidad</t>
  </si>
  <si>
    <t>Elboración del estudio técnico y financiero</t>
  </si>
  <si>
    <t>Seguimiento a las acciones del plan de movilidad municipal adoptado</t>
  </si>
  <si>
    <t xml:space="preserve">META DE RESULTADO: Garantizar el mantenimiento y mejoramiento del 100% del equipamiento comunitario </t>
  </si>
  <si>
    <t>VALOR META ANUAL DE RESULTADO: 100%</t>
  </si>
  <si>
    <t>Equipamientos para la prosperidad</t>
  </si>
  <si>
    <t>Realizar el mantenimiento y dotación a 21 equipamientos comunitarios existentes</t>
  </si>
  <si>
    <t>Número de equipamientos comunitarios con mantenimiento periódico y dotación</t>
  </si>
  <si>
    <t>Realizar la gestión para la construcción y/o adecuación de 4 salones comunales en la zona urbana del municipio</t>
  </si>
  <si>
    <t>Número de proyectos de construcción y/o adecuación de salones comunales en el área urbana gestionados</t>
  </si>
  <si>
    <t>Realizar el cerramiento de la concha acústica</t>
  </si>
  <si>
    <t>Número de cerramientos de la concha acústica realizados</t>
  </si>
  <si>
    <t>Crear y poner en funcionamiento el banco de materiales del municipio de Sopó</t>
  </si>
  <si>
    <t>Número de banco de materiales creados e implementados en el municipio de Sopó</t>
  </si>
  <si>
    <t>Administración y mantenimiento de equipamientos comuntiarios</t>
  </si>
  <si>
    <t>Pago de los recibos de servicios publicos de los equipamientos colectivos</t>
  </si>
  <si>
    <t>Formulación proyecto de acuerdo</t>
  </si>
  <si>
    <t>Aprobación por parte del Concejo Municipal</t>
  </si>
  <si>
    <t>Intervención , adecuación o construcción de estas áreas como parte del mobiliario urbano dentro del espacio público</t>
  </si>
  <si>
    <t>SECRETARIA DE INFRAESTRUCTURA Y OBRAS PUBLICAS</t>
  </si>
  <si>
    <t>META VIGENCIA 2017</t>
  </si>
  <si>
    <t>AVANCE EJECUCION META 2017</t>
  </si>
  <si>
    <t>Reparcheos en el área urbana del Municipio</t>
  </si>
  <si>
    <t>Poda y mantenimiento de zonas verdes, arboles, franjas aledañas a vías urbanas</t>
  </si>
  <si>
    <t>Mantenimiento de bermas. Cunetas y box coulvert</t>
  </si>
  <si>
    <t>Poda y mantenimiento de zonas verdes, arboles, franjas aledañas a vías rurales</t>
  </si>
  <si>
    <t>Convenios interadministrativos para la construcción de placa huellas en concreto</t>
  </si>
  <si>
    <t>Intervnetorías convenios interadminsitrativos</t>
  </si>
  <si>
    <t>Mantenimiento de la señalización y demarcación vial urbana</t>
  </si>
  <si>
    <t xml:space="preserve">Convenio interadministrativo para la señalización y demarcación vial </t>
  </si>
  <si>
    <t>Mantenimiento de la infraestructura física equipamientos comunitarios</t>
  </si>
  <si>
    <t>Poda y mantnimiento de equipamientos comunitarios</t>
  </si>
  <si>
    <t>Verificación condiciones técnicas y jurídicas para la construcción. Selección de alternativas</t>
  </si>
  <si>
    <t xml:space="preserve">Elaboración del proyecto de gestión </t>
  </si>
  <si>
    <t>Gestión para la aprobación</t>
  </si>
  <si>
    <t>Construcción de cerramiento de la concha acústica</t>
  </si>
  <si>
    <t>META  VIGENCIA 2017</t>
  </si>
  <si>
    <t>AVANCE DE EJECUCIÓN META 2017</t>
  </si>
  <si>
    <t>Interventoria para el proyecto de señalización rural</t>
  </si>
  <si>
    <t>Mantenimiento de vias rurales en afirmado (incluye suministro de recebo, conformación y compactación)</t>
  </si>
  <si>
    <t>Mantenimiento de la señalización y demarcación vial urbana y rural</t>
  </si>
  <si>
    <t>Construcción y/o rehabilitación de vías en asfalto (Cra 5 entre Calle 4 y 3 y Calle 2 sur entre Cra. 4 y 5) por compensación con Asocentro</t>
  </si>
  <si>
    <t>Reparcheo en asfalto de vías rurales (compensación con asocentro)</t>
  </si>
  <si>
    <t>Rehabilitación Calle 6 Cra. 4 esquina (Gestión con Alpina)</t>
  </si>
  <si>
    <t>JANETH STELLA UBATE RUSINQUE</t>
  </si>
  <si>
    <t>Personal de apoyo para elaboración de proyectos y procesos precontractuales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</si>
</sst>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wrapText="1"/>
    </xf>
    <xf numFmtId="0" fontId="14" fillId="5" borderId="0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165" fontId="17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17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1"/>
  <sheetViews>
    <sheetView tabSelected="1" view="pageBreakPreview" zoomScale="125" zoomScaleNormal="125" zoomScaleSheetLayoutView="125" zoomScalePageLayoutView="80" workbookViewId="0">
      <selection activeCell="B10" sqref="B10:B13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16" customFormat="1" ht="15" customHeight="1" x14ac:dyDescent="0.25">
      <c r="A2" s="103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48"/>
      <c r="H3" s="4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81" t="s">
        <v>28</v>
      </c>
      <c r="B4" s="82"/>
      <c r="C4" s="82"/>
      <c r="D4" s="82"/>
      <c r="E4" s="82"/>
      <c r="F4" s="83"/>
      <c r="G4" s="79"/>
      <c r="H4" s="79"/>
      <c r="I4" s="79"/>
      <c r="J4" s="79"/>
      <c r="K4" s="79"/>
      <c r="L4" s="80"/>
      <c r="M4" s="85" t="s">
        <v>29</v>
      </c>
      <c r="N4" s="79"/>
      <c r="O4" s="79"/>
      <c r="P4" s="80"/>
      <c r="Q4" s="105" t="s">
        <v>31</v>
      </c>
      <c r="R4" s="106"/>
      <c r="S4" s="106"/>
      <c r="T4" s="106"/>
      <c r="U4" s="106"/>
      <c r="V4" s="107"/>
    </row>
    <row r="5" spans="1:22" s="13" customFormat="1" ht="24" customHeight="1" x14ac:dyDescent="0.25">
      <c r="A5" s="84" t="s">
        <v>30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108" t="s">
        <v>32</v>
      </c>
      <c r="N5" s="108"/>
      <c r="O5" s="108"/>
      <c r="P5" s="108"/>
      <c r="Q5" s="108"/>
      <c r="R5" s="108"/>
      <c r="S5" s="108"/>
      <c r="T5" s="108"/>
      <c r="U5" s="108"/>
      <c r="V5" s="108"/>
    </row>
    <row r="6" spans="1:22" s="13" customFormat="1" ht="6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34"/>
    </row>
    <row r="7" spans="1:22" ht="15.75" customHeight="1" x14ac:dyDescent="0.25">
      <c r="A7" s="91" t="s">
        <v>3</v>
      </c>
      <c r="B7" s="92" t="s">
        <v>16</v>
      </c>
      <c r="C7" s="92" t="s">
        <v>0</v>
      </c>
      <c r="D7" s="88" t="s">
        <v>4</v>
      </c>
      <c r="E7" s="89" t="s">
        <v>1</v>
      </c>
      <c r="F7" s="89" t="s">
        <v>2</v>
      </c>
      <c r="G7" s="89" t="s">
        <v>94</v>
      </c>
      <c r="H7" s="89" t="s">
        <v>95</v>
      </c>
      <c r="I7" s="93" t="s">
        <v>5</v>
      </c>
      <c r="J7" s="88" t="s">
        <v>18</v>
      </c>
      <c r="K7" s="94" t="s">
        <v>21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109" t="s">
        <v>27</v>
      </c>
    </row>
    <row r="8" spans="1:22" ht="27" customHeight="1" x14ac:dyDescent="0.25">
      <c r="A8" s="91"/>
      <c r="B8" s="92"/>
      <c r="C8" s="92"/>
      <c r="D8" s="88"/>
      <c r="E8" s="89"/>
      <c r="F8" s="89"/>
      <c r="G8" s="89"/>
      <c r="H8" s="89"/>
      <c r="I8" s="93"/>
      <c r="J8" s="88"/>
      <c r="K8" s="95" t="s">
        <v>6</v>
      </c>
      <c r="L8" s="95"/>
      <c r="M8" s="95" t="s">
        <v>19</v>
      </c>
      <c r="N8" s="95"/>
      <c r="O8" s="95" t="s">
        <v>20</v>
      </c>
      <c r="P8" s="95"/>
      <c r="Q8" s="95" t="s">
        <v>7</v>
      </c>
      <c r="R8" s="95"/>
      <c r="S8" s="95" t="s">
        <v>8</v>
      </c>
      <c r="T8" s="95"/>
      <c r="U8" s="98" t="s">
        <v>24</v>
      </c>
      <c r="V8" s="109"/>
    </row>
    <row r="9" spans="1:22" ht="27" customHeight="1" x14ac:dyDescent="0.25">
      <c r="A9" s="91"/>
      <c r="B9" s="92"/>
      <c r="C9" s="92"/>
      <c r="D9" s="88"/>
      <c r="E9" s="89"/>
      <c r="F9" s="89"/>
      <c r="G9" s="89"/>
      <c r="H9" s="89"/>
      <c r="I9" s="93"/>
      <c r="J9" s="88"/>
      <c r="K9" s="22" t="s">
        <v>22</v>
      </c>
      <c r="L9" s="23" t="s">
        <v>23</v>
      </c>
      <c r="M9" s="22" t="s">
        <v>22</v>
      </c>
      <c r="N9" s="23" t="s">
        <v>23</v>
      </c>
      <c r="O9" s="22" t="s">
        <v>22</v>
      </c>
      <c r="P9" s="23" t="s">
        <v>23</v>
      </c>
      <c r="Q9" s="22" t="s">
        <v>22</v>
      </c>
      <c r="R9" s="23" t="s">
        <v>23</v>
      </c>
      <c r="S9" s="22" t="s">
        <v>22</v>
      </c>
      <c r="T9" s="23" t="s">
        <v>23</v>
      </c>
      <c r="U9" s="98"/>
      <c r="V9" s="109"/>
    </row>
    <row r="10" spans="1:22" ht="23.25" customHeight="1" x14ac:dyDescent="0.25">
      <c r="A10" s="66">
        <v>1</v>
      </c>
      <c r="B10" s="69" t="s">
        <v>33</v>
      </c>
      <c r="C10" s="72" t="s">
        <v>34</v>
      </c>
      <c r="D10" s="72" t="s">
        <v>35</v>
      </c>
      <c r="E10" s="72" t="s">
        <v>36</v>
      </c>
      <c r="F10" s="72">
        <v>7</v>
      </c>
      <c r="G10" s="77">
        <v>2</v>
      </c>
      <c r="H10" s="69">
        <v>4.4000000000000004</v>
      </c>
      <c r="I10" s="74">
        <f>+H10/G10</f>
        <v>2.2000000000000002</v>
      </c>
      <c r="J10" s="17" t="s">
        <v>96</v>
      </c>
      <c r="K10" s="18">
        <v>0</v>
      </c>
      <c r="L10" s="24"/>
      <c r="M10" s="18"/>
      <c r="N10" s="24"/>
      <c r="O10" s="18"/>
      <c r="P10" s="24"/>
      <c r="Q10" s="18"/>
      <c r="R10" s="60">
        <v>35303</v>
      </c>
      <c r="S10" s="19">
        <f>+K10+M10+O10+Q10</f>
        <v>0</v>
      </c>
      <c r="T10" s="19">
        <f>+L10+N10+P10+R10</f>
        <v>35303</v>
      </c>
      <c r="U10" s="20" t="e">
        <f>+T10/S10*100</f>
        <v>#DIV/0!</v>
      </c>
      <c r="V10" s="35"/>
    </row>
    <row r="11" spans="1:22" ht="23.25" customHeight="1" x14ac:dyDescent="0.25">
      <c r="A11" s="66"/>
      <c r="B11" s="69"/>
      <c r="C11" s="72"/>
      <c r="D11" s="72"/>
      <c r="E11" s="72"/>
      <c r="F11" s="72"/>
      <c r="G11" s="77"/>
      <c r="H11" s="69"/>
      <c r="I11" s="74"/>
      <c r="J11" s="2" t="s">
        <v>97</v>
      </c>
      <c r="K11" s="4">
        <v>9000</v>
      </c>
      <c r="L11" s="24">
        <f>17837*0.5</f>
        <v>8918.5</v>
      </c>
      <c r="M11" s="4"/>
      <c r="N11" s="25"/>
      <c r="O11" s="4"/>
      <c r="P11" s="25"/>
      <c r="Q11" s="4"/>
      <c r="R11" s="25"/>
      <c r="S11" s="19">
        <f t="shared" ref="S11:S75" si="0">+K11+M11+O11+Q11</f>
        <v>9000</v>
      </c>
      <c r="T11" s="19">
        <f t="shared" ref="T11:T75" si="1">+L11+N11+P11+R11</f>
        <v>8918.5</v>
      </c>
      <c r="U11" s="20">
        <f t="shared" ref="U11:U58" si="2">+T11/S11*100</f>
        <v>99.094444444444434</v>
      </c>
      <c r="V11" s="36"/>
    </row>
    <row r="12" spans="1:22" ht="23.25" customHeight="1" x14ac:dyDescent="0.25">
      <c r="A12" s="66"/>
      <c r="B12" s="69"/>
      <c r="C12" s="72"/>
      <c r="D12" s="72"/>
      <c r="E12" s="72"/>
      <c r="F12" s="72"/>
      <c r="G12" s="77"/>
      <c r="H12" s="69"/>
      <c r="I12" s="74"/>
      <c r="J12" s="2" t="s">
        <v>119</v>
      </c>
      <c r="K12" s="4"/>
      <c r="L12" s="24">
        <f>+(8750+9000+16737+1650+2905)/2</f>
        <v>19521</v>
      </c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19521</v>
      </c>
      <c r="U12" s="20" t="e">
        <f t="shared" si="2"/>
        <v>#DIV/0!</v>
      </c>
      <c r="V12" s="37"/>
    </row>
    <row r="13" spans="1:22" ht="23.25" customHeight="1" thickBot="1" x14ac:dyDescent="0.3">
      <c r="A13" s="67"/>
      <c r="B13" s="70"/>
      <c r="C13" s="73"/>
      <c r="D13" s="73"/>
      <c r="E13" s="73"/>
      <c r="F13" s="73"/>
      <c r="G13" s="78"/>
      <c r="H13" s="70"/>
      <c r="I13" s="75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34.5" customHeight="1" x14ac:dyDescent="0.25">
      <c r="A14" s="65">
        <v>2</v>
      </c>
      <c r="B14" s="68"/>
      <c r="C14" s="71" t="s">
        <v>37</v>
      </c>
      <c r="D14" s="71" t="s">
        <v>38</v>
      </c>
      <c r="E14" s="71" t="s">
        <v>36</v>
      </c>
      <c r="F14" s="71">
        <v>2.5</v>
      </c>
      <c r="G14" s="76">
        <v>1</v>
      </c>
      <c r="H14" s="68">
        <v>0.17499999999999999</v>
      </c>
      <c r="I14" s="74">
        <f>+H14/G14</f>
        <v>0.17499999999999999</v>
      </c>
      <c r="J14" s="6" t="s">
        <v>115</v>
      </c>
      <c r="K14" s="7">
        <v>0</v>
      </c>
      <c r="L14" s="28"/>
      <c r="M14" s="7"/>
      <c r="N14" s="28"/>
      <c r="O14" s="7"/>
      <c r="P14" s="28"/>
      <c r="Q14" s="7"/>
      <c r="R14" s="60">
        <f>52008+65437</f>
        <v>117445</v>
      </c>
      <c r="S14" s="19">
        <f t="shared" si="0"/>
        <v>0</v>
      </c>
      <c r="T14" s="19">
        <f t="shared" si="1"/>
        <v>117445</v>
      </c>
      <c r="U14" s="20" t="e">
        <f>+T14/S14*100</f>
        <v>#DIV/0!</v>
      </c>
      <c r="V14" s="39"/>
    </row>
    <row r="15" spans="1:22" ht="23.25" customHeight="1" x14ac:dyDescent="0.25">
      <c r="A15" s="66"/>
      <c r="B15" s="69"/>
      <c r="C15" s="72"/>
      <c r="D15" s="72"/>
      <c r="E15" s="72"/>
      <c r="F15" s="72"/>
      <c r="G15" s="77"/>
      <c r="H15" s="69"/>
      <c r="I15" s="74"/>
      <c r="J15" s="2" t="s">
        <v>117</v>
      </c>
      <c r="K15" s="4"/>
      <c r="L15" s="56"/>
      <c r="M15" s="4"/>
      <c r="N15" s="26"/>
      <c r="O15" s="4"/>
      <c r="P15" s="26"/>
      <c r="Q15" s="4"/>
      <c r="R15" s="60">
        <v>13500</v>
      </c>
      <c r="S15" s="19">
        <f t="shared" si="0"/>
        <v>0</v>
      </c>
      <c r="T15" s="19">
        <f t="shared" si="1"/>
        <v>13500</v>
      </c>
      <c r="U15" s="20" t="e">
        <f t="shared" si="2"/>
        <v>#DIV/0!</v>
      </c>
      <c r="V15" s="37"/>
    </row>
    <row r="16" spans="1:22" ht="36" customHeight="1" x14ac:dyDescent="0.25">
      <c r="A16" s="66"/>
      <c r="B16" s="69"/>
      <c r="C16" s="72"/>
      <c r="D16" s="72"/>
      <c r="E16" s="72"/>
      <c r="F16" s="72"/>
      <c r="G16" s="77"/>
      <c r="H16" s="69"/>
      <c r="I16" s="74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67"/>
      <c r="B17" s="70"/>
      <c r="C17" s="73"/>
      <c r="D17" s="73"/>
      <c r="E17" s="73"/>
      <c r="F17" s="73"/>
      <c r="G17" s="78"/>
      <c r="H17" s="70"/>
      <c r="I17" s="75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23.25" customHeight="1" x14ac:dyDescent="0.25">
      <c r="A18" s="65">
        <v>3</v>
      </c>
      <c r="B18" s="68"/>
      <c r="C18" s="72" t="s">
        <v>39</v>
      </c>
      <c r="D18" s="72" t="s">
        <v>40</v>
      </c>
      <c r="E18" s="71" t="s">
        <v>36</v>
      </c>
      <c r="F18" s="71">
        <v>26</v>
      </c>
      <c r="G18" s="76">
        <v>26</v>
      </c>
      <c r="H18" s="68">
        <v>38.283000000000001</v>
      </c>
      <c r="I18" s="74">
        <f>+H18/G18</f>
        <v>1.4724230769230771</v>
      </c>
      <c r="J18" s="6" t="s">
        <v>98</v>
      </c>
      <c r="K18" s="7">
        <v>20000</v>
      </c>
      <c r="L18" s="24">
        <v>31010</v>
      </c>
      <c r="M18" s="7"/>
      <c r="N18" s="28"/>
      <c r="O18" s="7"/>
      <c r="P18" s="28"/>
      <c r="Q18" s="7"/>
      <c r="R18" s="28"/>
      <c r="S18" s="19">
        <f t="shared" si="0"/>
        <v>20000</v>
      </c>
      <c r="T18" s="19">
        <f t="shared" si="1"/>
        <v>31010</v>
      </c>
      <c r="U18" s="20">
        <f>+T18/S18*100</f>
        <v>155.05000000000001</v>
      </c>
      <c r="V18" s="39"/>
    </row>
    <row r="19" spans="1:22" ht="23.25" customHeight="1" x14ac:dyDescent="0.25">
      <c r="A19" s="66"/>
      <c r="B19" s="69"/>
      <c r="C19" s="72"/>
      <c r="D19" s="72"/>
      <c r="E19" s="72"/>
      <c r="F19" s="72"/>
      <c r="G19" s="77"/>
      <c r="H19" s="69"/>
      <c r="I19" s="74"/>
      <c r="J19" s="2" t="s">
        <v>99</v>
      </c>
      <c r="K19" s="4">
        <v>70911</v>
      </c>
      <c r="L19" s="24">
        <f>17837+17837*0.5+8837</f>
        <v>35592.5</v>
      </c>
      <c r="M19" s="4"/>
      <c r="N19" s="26"/>
      <c r="O19" s="4"/>
      <c r="P19" s="26"/>
      <c r="Q19" s="4"/>
      <c r="R19" s="26"/>
      <c r="S19" s="19">
        <f t="shared" si="0"/>
        <v>70911</v>
      </c>
      <c r="T19" s="19">
        <f t="shared" si="1"/>
        <v>35592.5</v>
      </c>
      <c r="U19" s="20">
        <f t="shared" si="2"/>
        <v>50.19319992666864</v>
      </c>
      <c r="V19" s="37"/>
    </row>
    <row r="20" spans="1:22" ht="33" customHeight="1" x14ac:dyDescent="0.25">
      <c r="A20" s="66"/>
      <c r="B20" s="69"/>
      <c r="C20" s="72"/>
      <c r="D20" s="72"/>
      <c r="E20" s="72"/>
      <c r="F20" s="72"/>
      <c r="G20" s="77"/>
      <c r="H20" s="69"/>
      <c r="I20" s="74"/>
      <c r="J20" s="2" t="s">
        <v>113</v>
      </c>
      <c r="K20" s="4">
        <f>150000+5388</f>
        <v>155388</v>
      </c>
      <c r="L20" s="24">
        <f>31883+4166</f>
        <v>36049</v>
      </c>
      <c r="M20" s="4"/>
      <c r="N20" s="26"/>
      <c r="O20" s="4"/>
      <c r="P20" s="26"/>
      <c r="Q20" s="4"/>
      <c r="R20" s="60">
        <f>72218+3597</f>
        <v>75815</v>
      </c>
      <c r="S20" s="19">
        <f t="shared" si="0"/>
        <v>155388</v>
      </c>
      <c r="T20" s="19">
        <f t="shared" si="1"/>
        <v>111864</v>
      </c>
      <c r="U20" s="20">
        <f t="shared" si="2"/>
        <v>71.990115066800513</v>
      </c>
      <c r="V20" s="37"/>
    </row>
    <row r="21" spans="1:22" ht="33" customHeight="1" x14ac:dyDescent="0.25">
      <c r="A21" s="66"/>
      <c r="B21" s="69"/>
      <c r="C21" s="72"/>
      <c r="D21" s="72"/>
      <c r="E21" s="72"/>
      <c r="F21" s="72"/>
      <c r="G21" s="77"/>
      <c r="H21" s="69"/>
      <c r="I21" s="74"/>
      <c r="J21" s="2" t="s">
        <v>116</v>
      </c>
      <c r="K21" s="57"/>
      <c r="L21" s="25"/>
      <c r="M21" s="57"/>
      <c r="N21" s="58"/>
      <c r="O21" s="57"/>
      <c r="P21" s="58"/>
      <c r="Q21" s="57"/>
      <c r="R21" s="61">
        <v>14907</v>
      </c>
      <c r="S21" s="19">
        <f t="shared" ref="S21" si="3">+K21+M21+O21+Q21</f>
        <v>0</v>
      </c>
      <c r="T21" s="19">
        <f t="shared" ref="T21" si="4">+L21+N21+P21+R21</f>
        <v>14907</v>
      </c>
      <c r="U21" s="20"/>
      <c r="V21" s="59"/>
    </row>
    <row r="22" spans="1:22" ht="23.25" customHeight="1" thickBot="1" x14ac:dyDescent="0.3">
      <c r="A22" s="67"/>
      <c r="B22" s="70"/>
      <c r="C22" s="73"/>
      <c r="D22" s="73"/>
      <c r="E22" s="73"/>
      <c r="F22" s="73"/>
      <c r="G22" s="78"/>
      <c r="H22" s="70"/>
      <c r="I22" s="75"/>
      <c r="J22" s="2" t="s">
        <v>119</v>
      </c>
      <c r="K22" s="9"/>
      <c r="L22" s="24">
        <f>+(8750+9000+16737+1650+2905)/2</f>
        <v>19521</v>
      </c>
      <c r="M22" s="9"/>
      <c r="N22" s="27"/>
      <c r="O22" s="9"/>
      <c r="P22" s="27"/>
      <c r="Q22" s="9"/>
      <c r="R22" s="27"/>
      <c r="S22" s="19">
        <f t="shared" si="0"/>
        <v>0</v>
      </c>
      <c r="T22" s="19">
        <f t="shared" si="1"/>
        <v>19521</v>
      </c>
      <c r="U22" s="20" t="e">
        <f t="shared" si="2"/>
        <v>#DIV/0!</v>
      </c>
      <c r="V22" s="38"/>
    </row>
    <row r="23" spans="1:22" ht="23.25" customHeight="1" x14ac:dyDescent="0.25">
      <c r="A23" s="65">
        <v>4</v>
      </c>
      <c r="B23" s="68"/>
      <c r="C23" s="71" t="s">
        <v>41</v>
      </c>
      <c r="D23" s="71" t="s">
        <v>42</v>
      </c>
      <c r="E23" s="71" t="s">
        <v>36</v>
      </c>
      <c r="F23" s="71">
        <v>4</v>
      </c>
      <c r="G23" s="76">
        <v>1</v>
      </c>
      <c r="H23" s="68">
        <v>0.66500000000000004</v>
      </c>
      <c r="I23" s="74">
        <f>+H23/G23</f>
        <v>0.66500000000000004</v>
      </c>
      <c r="J23" s="6" t="s">
        <v>43</v>
      </c>
      <c r="K23" s="7">
        <f>14760-5000</f>
        <v>9760</v>
      </c>
      <c r="L23" s="30"/>
      <c r="M23" s="7"/>
      <c r="N23" s="30"/>
      <c r="O23" s="7"/>
      <c r="P23" s="30"/>
      <c r="Q23" s="7"/>
      <c r="R23" s="30"/>
      <c r="S23" s="19">
        <f t="shared" si="0"/>
        <v>9760</v>
      </c>
      <c r="T23" s="19">
        <f t="shared" si="1"/>
        <v>0</v>
      </c>
      <c r="U23" s="20">
        <f>+T23/S23*100</f>
        <v>0</v>
      </c>
      <c r="V23" s="41"/>
    </row>
    <row r="24" spans="1:22" ht="23.25" customHeight="1" x14ac:dyDescent="0.25">
      <c r="A24" s="66"/>
      <c r="B24" s="69"/>
      <c r="C24" s="72"/>
      <c r="D24" s="72"/>
      <c r="E24" s="72"/>
      <c r="F24" s="72"/>
      <c r="G24" s="77"/>
      <c r="H24" s="69"/>
      <c r="I24" s="74"/>
      <c r="J24" s="2" t="s">
        <v>100</v>
      </c>
      <c r="K24" s="4"/>
      <c r="L24" s="25"/>
      <c r="M24" s="4"/>
      <c r="N24" s="25"/>
      <c r="O24" s="4"/>
      <c r="P24" s="25"/>
      <c r="Q24" s="4">
        <v>639307</v>
      </c>
      <c r="R24" s="24">
        <v>424133</v>
      </c>
      <c r="S24" s="19">
        <f t="shared" si="0"/>
        <v>639307</v>
      </c>
      <c r="T24" s="19">
        <f t="shared" si="1"/>
        <v>424133</v>
      </c>
      <c r="U24" s="20">
        <f t="shared" si="2"/>
        <v>66.342617865907926</v>
      </c>
      <c r="V24" s="36"/>
    </row>
    <row r="25" spans="1:22" ht="23.25" customHeight="1" x14ac:dyDescent="0.25">
      <c r="A25" s="66"/>
      <c r="B25" s="69"/>
      <c r="C25" s="72"/>
      <c r="D25" s="72"/>
      <c r="E25" s="72"/>
      <c r="F25" s="72"/>
      <c r="G25" s="77"/>
      <c r="H25" s="69"/>
      <c r="I25" s="74"/>
      <c r="J25" s="2" t="s">
        <v>101</v>
      </c>
      <c r="K25" s="4">
        <v>45240</v>
      </c>
      <c r="L25" s="24">
        <v>44625</v>
      </c>
      <c r="M25" s="4"/>
      <c r="N25" s="26"/>
      <c r="O25" s="4"/>
      <c r="P25" s="26"/>
      <c r="Q25" s="4"/>
      <c r="R25" s="24"/>
      <c r="S25" s="19">
        <f t="shared" si="0"/>
        <v>45240</v>
      </c>
      <c r="T25" s="19">
        <f t="shared" si="1"/>
        <v>44625</v>
      </c>
      <c r="U25" s="20">
        <f t="shared" si="2"/>
        <v>98.640583554376661</v>
      </c>
      <c r="V25" s="37"/>
    </row>
    <row r="26" spans="1:22" ht="23.25" customHeight="1" thickBot="1" x14ac:dyDescent="0.3">
      <c r="A26" s="67"/>
      <c r="B26" s="70"/>
      <c r="C26" s="73"/>
      <c r="D26" s="73"/>
      <c r="E26" s="73"/>
      <c r="F26" s="73"/>
      <c r="G26" s="78"/>
      <c r="H26" s="70"/>
      <c r="I26" s="75"/>
      <c r="J26" s="8"/>
      <c r="K26" s="9"/>
      <c r="L26" s="27"/>
      <c r="M26" s="9"/>
      <c r="N26" s="27"/>
      <c r="O26" s="9"/>
      <c r="P26" s="27"/>
      <c r="Q26" s="9"/>
      <c r="R26" s="27"/>
      <c r="S26" s="19">
        <f t="shared" si="0"/>
        <v>0</v>
      </c>
      <c r="T26" s="19">
        <f t="shared" si="1"/>
        <v>0</v>
      </c>
      <c r="U26" s="20" t="e">
        <f t="shared" si="2"/>
        <v>#DIV/0!</v>
      </c>
      <c r="V26" s="38"/>
    </row>
    <row r="27" spans="1:22" ht="23.25" customHeight="1" x14ac:dyDescent="0.25">
      <c r="A27" s="65">
        <v>5</v>
      </c>
      <c r="B27" s="69" t="s">
        <v>44</v>
      </c>
      <c r="C27" s="72" t="s">
        <v>45</v>
      </c>
      <c r="D27" s="72" t="s">
        <v>46</v>
      </c>
      <c r="E27" s="72">
        <v>0</v>
      </c>
      <c r="F27" s="72">
        <v>6</v>
      </c>
      <c r="G27" s="76">
        <v>3</v>
      </c>
      <c r="H27" s="68">
        <v>0</v>
      </c>
      <c r="I27" s="74">
        <f>+H27/G27</f>
        <v>0</v>
      </c>
      <c r="J27" s="6" t="s">
        <v>71</v>
      </c>
      <c r="K27" s="7"/>
      <c r="L27" s="28"/>
      <c r="M27" s="7"/>
      <c r="N27" s="28"/>
      <c r="O27" s="7"/>
      <c r="P27" s="28"/>
      <c r="Q27" s="7"/>
      <c r="R27" s="28"/>
      <c r="S27" s="19">
        <f t="shared" si="0"/>
        <v>0</v>
      </c>
      <c r="T27" s="19">
        <f t="shared" si="1"/>
        <v>0</v>
      </c>
      <c r="U27" s="20" t="e">
        <f>+T27/S27*100</f>
        <v>#DIV/0!</v>
      </c>
      <c r="V27" s="39"/>
    </row>
    <row r="28" spans="1:22" ht="23.25" customHeight="1" x14ac:dyDescent="0.25">
      <c r="A28" s="66"/>
      <c r="B28" s="69"/>
      <c r="C28" s="72"/>
      <c r="D28" s="72"/>
      <c r="E28" s="72"/>
      <c r="F28" s="72"/>
      <c r="G28" s="77"/>
      <c r="H28" s="69"/>
      <c r="I28" s="74"/>
      <c r="J28" s="2" t="s">
        <v>72</v>
      </c>
      <c r="K28" s="4"/>
      <c r="L28" s="26"/>
      <c r="M28" s="4"/>
      <c r="N28" s="26"/>
      <c r="O28" s="4"/>
      <c r="P28" s="26"/>
      <c r="Q28" s="4"/>
      <c r="R28" s="26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7"/>
    </row>
    <row r="29" spans="1:22" ht="23.25" customHeight="1" x14ac:dyDescent="0.25">
      <c r="A29" s="66"/>
      <c r="B29" s="69"/>
      <c r="C29" s="72"/>
      <c r="D29" s="72"/>
      <c r="E29" s="72"/>
      <c r="F29" s="72"/>
      <c r="G29" s="77"/>
      <c r="H29" s="69"/>
      <c r="I29" s="74"/>
      <c r="J29" s="2"/>
      <c r="K29" s="4"/>
      <c r="L29" s="25"/>
      <c r="M29" s="4"/>
      <c r="N29" s="25"/>
      <c r="O29" s="4"/>
      <c r="P29" s="25"/>
      <c r="Q29" s="4"/>
      <c r="R29" s="25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36"/>
    </row>
    <row r="30" spans="1:22" ht="23.25" customHeight="1" thickBot="1" x14ac:dyDescent="0.3">
      <c r="A30" s="67"/>
      <c r="B30" s="70"/>
      <c r="C30" s="73"/>
      <c r="D30" s="73"/>
      <c r="E30" s="73"/>
      <c r="F30" s="73"/>
      <c r="G30" s="78"/>
      <c r="H30" s="70"/>
      <c r="I30" s="75"/>
      <c r="J30" s="8"/>
      <c r="K30" s="9"/>
      <c r="L30" s="29"/>
      <c r="M30" s="9"/>
      <c r="N30" s="29"/>
      <c r="O30" s="9"/>
      <c r="P30" s="29"/>
      <c r="Q30" s="9"/>
      <c r="R30" s="29"/>
      <c r="S30" s="19">
        <f t="shared" si="0"/>
        <v>0</v>
      </c>
      <c r="T30" s="19">
        <f t="shared" si="1"/>
        <v>0</v>
      </c>
      <c r="U30" s="20" t="e">
        <f t="shared" si="2"/>
        <v>#DIV/0!</v>
      </c>
      <c r="V30" s="40"/>
    </row>
    <row r="31" spans="1:22" ht="23.25" customHeight="1" x14ac:dyDescent="0.25">
      <c r="A31" s="65">
        <v>6</v>
      </c>
      <c r="B31" s="69"/>
      <c r="C31" s="71" t="s">
        <v>47</v>
      </c>
      <c r="D31" s="71" t="s">
        <v>48</v>
      </c>
      <c r="E31" s="71">
        <v>0</v>
      </c>
      <c r="F31" s="71">
        <v>3</v>
      </c>
      <c r="G31" s="76">
        <v>1</v>
      </c>
      <c r="H31" s="68">
        <v>0</v>
      </c>
      <c r="I31" s="74">
        <f>+H31/G31</f>
        <v>0</v>
      </c>
      <c r="J31" s="6" t="s">
        <v>68</v>
      </c>
      <c r="K31" s="7"/>
      <c r="L31" s="28"/>
      <c r="M31" s="7"/>
      <c r="N31" s="28"/>
      <c r="O31" s="7"/>
      <c r="P31" s="28"/>
      <c r="Q31" s="7"/>
      <c r="R31" s="28"/>
      <c r="S31" s="19">
        <f t="shared" si="0"/>
        <v>0</v>
      </c>
      <c r="T31" s="19">
        <f t="shared" si="1"/>
        <v>0</v>
      </c>
      <c r="U31" s="20" t="e">
        <f>+T31/S31*100</f>
        <v>#DIV/0!</v>
      </c>
      <c r="V31" s="39"/>
    </row>
    <row r="32" spans="1:22" ht="23.25" customHeight="1" x14ac:dyDescent="0.25">
      <c r="A32" s="66"/>
      <c r="B32" s="69"/>
      <c r="C32" s="72"/>
      <c r="D32" s="72"/>
      <c r="E32" s="72"/>
      <c r="F32" s="72"/>
      <c r="G32" s="77"/>
      <c r="H32" s="69"/>
      <c r="I32" s="74"/>
      <c r="J32" s="2" t="s">
        <v>69</v>
      </c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23.25" customHeight="1" x14ac:dyDescent="0.25">
      <c r="A33" s="66"/>
      <c r="B33" s="69"/>
      <c r="C33" s="72"/>
      <c r="D33" s="72"/>
      <c r="E33" s="72"/>
      <c r="F33" s="72"/>
      <c r="G33" s="77"/>
      <c r="H33" s="69"/>
      <c r="I33" s="74"/>
      <c r="J33" s="2"/>
      <c r="K33" s="4"/>
      <c r="L33" s="26"/>
      <c r="M33" s="4"/>
      <c r="N33" s="26"/>
      <c r="O33" s="4"/>
      <c r="P33" s="26"/>
      <c r="Q33" s="4"/>
      <c r="R33" s="26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7"/>
    </row>
    <row r="34" spans="1:22" ht="23.25" customHeight="1" thickBot="1" x14ac:dyDescent="0.3">
      <c r="A34" s="67"/>
      <c r="B34" s="70"/>
      <c r="C34" s="73"/>
      <c r="D34" s="73"/>
      <c r="E34" s="73"/>
      <c r="F34" s="73"/>
      <c r="G34" s="78"/>
      <c r="H34" s="70"/>
      <c r="I34" s="75"/>
      <c r="J34" s="8"/>
      <c r="K34" s="9"/>
      <c r="L34" s="27"/>
      <c r="M34" s="9"/>
      <c r="N34" s="27"/>
      <c r="O34" s="9"/>
      <c r="P34" s="27"/>
      <c r="Q34" s="9"/>
      <c r="R34" s="27"/>
      <c r="S34" s="19">
        <f t="shared" si="0"/>
        <v>0</v>
      </c>
      <c r="T34" s="19">
        <f t="shared" si="1"/>
        <v>0</v>
      </c>
      <c r="U34" s="20" t="e">
        <f t="shared" si="2"/>
        <v>#DIV/0!</v>
      </c>
      <c r="V34" s="38"/>
    </row>
    <row r="35" spans="1:22" ht="23.25" customHeight="1" x14ac:dyDescent="0.25">
      <c r="A35" s="65">
        <v>7</v>
      </c>
      <c r="B35" s="68"/>
      <c r="C35" s="71" t="s">
        <v>49</v>
      </c>
      <c r="D35" s="71" t="s">
        <v>50</v>
      </c>
      <c r="E35" s="71">
        <v>0</v>
      </c>
      <c r="F35" s="71">
        <v>1</v>
      </c>
      <c r="G35" s="76">
        <v>1</v>
      </c>
      <c r="H35" s="68">
        <v>0</v>
      </c>
      <c r="I35" s="74">
        <f>+H35/G35</f>
        <v>0</v>
      </c>
      <c r="J35" s="6" t="s">
        <v>73</v>
      </c>
      <c r="K35" s="7"/>
      <c r="L35" s="30"/>
      <c r="M35" s="7"/>
      <c r="N35" s="30"/>
      <c r="O35" s="7"/>
      <c r="P35" s="30"/>
      <c r="Q35" s="7"/>
      <c r="R35" s="30"/>
      <c r="S35" s="19">
        <f t="shared" si="0"/>
        <v>0</v>
      </c>
      <c r="T35" s="19">
        <f t="shared" si="1"/>
        <v>0</v>
      </c>
      <c r="U35" s="20" t="e">
        <f>+T35/S35*100</f>
        <v>#DIV/0!</v>
      </c>
      <c r="V35" s="41"/>
    </row>
    <row r="36" spans="1:22" ht="23.25" customHeight="1" x14ac:dyDescent="0.25">
      <c r="A36" s="66"/>
      <c r="B36" s="69"/>
      <c r="C36" s="72"/>
      <c r="D36" s="72"/>
      <c r="E36" s="72"/>
      <c r="F36" s="72"/>
      <c r="G36" s="77"/>
      <c r="H36" s="69"/>
      <c r="I36" s="74"/>
      <c r="J36" s="2" t="s">
        <v>74</v>
      </c>
      <c r="K36" s="4"/>
      <c r="L36" s="25"/>
      <c r="M36" s="4"/>
      <c r="N36" s="25"/>
      <c r="O36" s="4"/>
      <c r="P36" s="25"/>
      <c r="Q36" s="4"/>
      <c r="R36" s="25"/>
      <c r="S36" s="19">
        <f t="shared" si="0"/>
        <v>0</v>
      </c>
      <c r="T36" s="19">
        <f t="shared" si="1"/>
        <v>0</v>
      </c>
      <c r="U36" s="20" t="e">
        <f t="shared" si="2"/>
        <v>#DIV/0!</v>
      </c>
      <c r="V36" s="36"/>
    </row>
    <row r="37" spans="1:22" ht="23.25" customHeight="1" x14ac:dyDescent="0.25">
      <c r="A37" s="66"/>
      <c r="B37" s="69"/>
      <c r="C37" s="72"/>
      <c r="D37" s="72"/>
      <c r="E37" s="72"/>
      <c r="F37" s="72"/>
      <c r="G37" s="77"/>
      <c r="H37" s="69"/>
      <c r="I37" s="74"/>
      <c r="J37" s="2"/>
      <c r="K37" s="4"/>
      <c r="L37" s="26"/>
      <c r="M37" s="4"/>
      <c r="N37" s="26"/>
      <c r="O37" s="4"/>
      <c r="P37" s="26"/>
      <c r="Q37" s="4"/>
      <c r="R37" s="26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7"/>
    </row>
    <row r="38" spans="1:22" ht="23.25" customHeight="1" thickBot="1" x14ac:dyDescent="0.3">
      <c r="A38" s="67"/>
      <c r="B38" s="70"/>
      <c r="C38" s="73"/>
      <c r="D38" s="73"/>
      <c r="E38" s="73"/>
      <c r="F38" s="73"/>
      <c r="G38" s="78"/>
      <c r="H38" s="70"/>
      <c r="I38" s="75"/>
      <c r="J38" s="8"/>
      <c r="K38" s="9"/>
      <c r="L38" s="27"/>
      <c r="M38" s="9"/>
      <c r="N38" s="27"/>
      <c r="O38" s="9"/>
      <c r="P38" s="27"/>
      <c r="Q38" s="9"/>
      <c r="R38" s="27"/>
      <c r="S38" s="19">
        <f t="shared" si="0"/>
        <v>0</v>
      </c>
      <c r="T38" s="19">
        <f t="shared" si="1"/>
        <v>0</v>
      </c>
      <c r="U38" s="20" t="e">
        <f t="shared" si="2"/>
        <v>#DIV/0!</v>
      </c>
      <c r="V38" s="38"/>
    </row>
    <row r="39" spans="1:22" ht="23.25" customHeight="1" x14ac:dyDescent="0.25">
      <c r="A39" s="65">
        <v>8</v>
      </c>
      <c r="B39" s="68"/>
      <c r="C39" s="71" t="s">
        <v>51</v>
      </c>
      <c r="D39" s="71" t="s">
        <v>52</v>
      </c>
      <c r="E39" s="71">
        <v>0</v>
      </c>
      <c r="F39" s="71">
        <v>1</v>
      </c>
      <c r="G39" s="76">
        <v>1</v>
      </c>
      <c r="H39" s="68">
        <v>0</v>
      </c>
      <c r="I39" s="74">
        <f>+H39/G39</f>
        <v>0</v>
      </c>
      <c r="J39" s="6" t="s">
        <v>75</v>
      </c>
      <c r="K39" s="7"/>
      <c r="L39" s="28"/>
      <c r="M39" s="7"/>
      <c r="N39" s="28"/>
      <c r="O39" s="7"/>
      <c r="P39" s="28"/>
      <c r="Q39" s="7"/>
      <c r="R39" s="28"/>
      <c r="S39" s="19">
        <f t="shared" si="0"/>
        <v>0</v>
      </c>
      <c r="T39" s="19">
        <f t="shared" si="1"/>
        <v>0</v>
      </c>
      <c r="U39" s="20" t="e">
        <f>+T39/S39*100</f>
        <v>#DIV/0!</v>
      </c>
      <c r="V39" s="39"/>
    </row>
    <row r="40" spans="1:22" ht="23.25" customHeight="1" x14ac:dyDescent="0.25">
      <c r="A40" s="66"/>
      <c r="B40" s="69"/>
      <c r="C40" s="72"/>
      <c r="D40" s="72"/>
      <c r="E40" s="72"/>
      <c r="F40" s="72"/>
      <c r="G40" s="77"/>
      <c r="H40" s="69"/>
      <c r="I40" s="74"/>
      <c r="J40" s="2"/>
      <c r="K40" s="4"/>
      <c r="L40" s="26"/>
      <c r="M40" s="4"/>
      <c r="N40" s="26"/>
      <c r="O40" s="4"/>
      <c r="P40" s="26"/>
      <c r="Q40" s="4"/>
      <c r="R40" s="26"/>
      <c r="S40" s="19">
        <f t="shared" si="0"/>
        <v>0</v>
      </c>
      <c r="T40" s="19">
        <f t="shared" si="1"/>
        <v>0</v>
      </c>
      <c r="U40" s="20" t="e">
        <f t="shared" si="2"/>
        <v>#DIV/0!</v>
      </c>
      <c r="V40" s="37"/>
    </row>
    <row r="41" spans="1:22" ht="23.25" customHeight="1" x14ac:dyDescent="0.25">
      <c r="A41" s="66"/>
      <c r="B41" s="69"/>
      <c r="C41" s="72"/>
      <c r="D41" s="72"/>
      <c r="E41" s="72"/>
      <c r="F41" s="72"/>
      <c r="G41" s="77"/>
      <c r="H41" s="69"/>
      <c r="I41" s="74"/>
      <c r="J41" s="2"/>
      <c r="K41" s="4"/>
      <c r="L41" s="25"/>
      <c r="M41" s="4"/>
      <c r="N41" s="25"/>
      <c r="O41" s="4"/>
      <c r="P41" s="25"/>
      <c r="Q41" s="4"/>
      <c r="R41" s="25"/>
      <c r="S41" s="19">
        <f t="shared" si="0"/>
        <v>0</v>
      </c>
      <c r="T41" s="19">
        <f t="shared" si="1"/>
        <v>0</v>
      </c>
      <c r="U41" s="20" t="e">
        <f t="shared" si="2"/>
        <v>#DIV/0!</v>
      </c>
      <c r="V41" s="36"/>
    </row>
    <row r="42" spans="1:22" ht="23.25" customHeight="1" thickBot="1" x14ac:dyDescent="0.3">
      <c r="A42" s="67"/>
      <c r="B42" s="70"/>
      <c r="C42" s="73"/>
      <c r="D42" s="73"/>
      <c r="E42" s="73"/>
      <c r="F42" s="73"/>
      <c r="G42" s="78"/>
      <c r="H42" s="70"/>
      <c r="I42" s="75"/>
      <c r="J42" s="8"/>
      <c r="K42" s="9"/>
      <c r="L42" s="29"/>
      <c r="M42" s="9"/>
      <c r="N42" s="29"/>
      <c r="O42" s="9"/>
      <c r="P42" s="29"/>
      <c r="Q42" s="9"/>
      <c r="R42" s="29"/>
      <c r="S42" s="19">
        <f t="shared" si="0"/>
        <v>0</v>
      </c>
      <c r="T42" s="19">
        <f t="shared" si="1"/>
        <v>0</v>
      </c>
      <c r="U42" s="20" t="e">
        <f t="shared" si="2"/>
        <v>#DIV/0!</v>
      </c>
      <c r="V42" s="40"/>
    </row>
    <row r="43" spans="1:22" ht="23.25" customHeight="1" x14ac:dyDescent="0.25">
      <c r="A43" s="65">
        <v>9</v>
      </c>
      <c r="B43" s="68"/>
      <c r="C43" s="71" t="s">
        <v>53</v>
      </c>
      <c r="D43" s="71" t="s">
        <v>54</v>
      </c>
      <c r="E43" s="71">
        <v>0</v>
      </c>
      <c r="F43" s="71">
        <v>25</v>
      </c>
      <c r="G43" s="76">
        <v>10</v>
      </c>
      <c r="H43" s="68">
        <v>0</v>
      </c>
      <c r="I43" s="74">
        <f>+H43/G43</f>
        <v>0</v>
      </c>
      <c r="J43" s="6" t="s">
        <v>76</v>
      </c>
      <c r="K43" s="7"/>
      <c r="L43" s="28"/>
      <c r="M43" s="7"/>
      <c r="N43" s="28"/>
      <c r="O43" s="7"/>
      <c r="P43" s="28"/>
      <c r="Q43" s="7"/>
      <c r="R43" s="28"/>
      <c r="S43" s="19">
        <f t="shared" si="0"/>
        <v>0</v>
      </c>
      <c r="T43" s="19">
        <f t="shared" si="1"/>
        <v>0</v>
      </c>
      <c r="U43" s="20" t="e">
        <f>+T43/S43*100</f>
        <v>#DIV/0!</v>
      </c>
      <c r="V43" s="39"/>
    </row>
    <row r="44" spans="1:22" ht="23.25" customHeight="1" x14ac:dyDescent="0.25">
      <c r="A44" s="66"/>
      <c r="B44" s="69"/>
      <c r="C44" s="72"/>
      <c r="D44" s="72"/>
      <c r="E44" s="72"/>
      <c r="F44" s="72"/>
      <c r="G44" s="77"/>
      <c r="H44" s="69"/>
      <c r="I44" s="74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1"/>
        <v>0</v>
      </c>
      <c r="U44" s="20" t="e">
        <f t="shared" si="2"/>
        <v>#DIV/0!</v>
      </c>
      <c r="V44" s="37"/>
    </row>
    <row r="45" spans="1:22" ht="23.25" customHeight="1" x14ac:dyDescent="0.25">
      <c r="A45" s="66"/>
      <c r="B45" s="69"/>
      <c r="C45" s="72"/>
      <c r="D45" s="72"/>
      <c r="E45" s="72"/>
      <c r="F45" s="72"/>
      <c r="G45" s="77"/>
      <c r="H45" s="69"/>
      <c r="I45" s="74"/>
      <c r="J45" s="2"/>
      <c r="K45" s="4"/>
      <c r="L45" s="26"/>
      <c r="M45" s="4"/>
      <c r="N45" s="26"/>
      <c r="O45" s="4"/>
      <c r="P45" s="26"/>
      <c r="Q45" s="4"/>
      <c r="R45" s="26"/>
      <c r="S45" s="19">
        <f t="shared" si="0"/>
        <v>0</v>
      </c>
      <c r="T45" s="19">
        <f t="shared" si="1"/>
        <v>0</v>
      </c>
      <c r="U45" s="20" t="e">
        <f t="shared" si="2"/>
        <v>#DIV/0!</v>
      </c>
      <c r="V45" s="37"/>
    </row>
    <row r="46" spans="1:22" ht="23.25" customHeight="1" thickBot="1" x14ac:dyDescent="0.3">
      <c r="A46" s="67"/>
      <c r="B46" s="70"/>
      <c r="C46" s="73"/>
      <c r="D46" s="73"/>
      <c r="E46" s="73"/>
      <c r="F46" s="73"/>
      <c r="G46" s="78"/>
      <c r="H46" s="70"/>
      <c r="I46" s="75"/>
      <c r="J46" s="8"/>
      <c r="K46" s="9"/>
      <c r="L46" s="27"/>
      <c r="M46" s="9"/>
      <c r="N46" s="27"/>
      <c r="O46" s="9"/>
      <c r="P46" s="27"/>
      <c r="Q46" s="9"/>
      <c r="R46" s="27"/>
      <c r="S46" s="19">
        <f t="shared" si="0"/>
        <v>0</v>
      </c>
      <c r="T46" s="19">
        <f t="shared" si="1"/>
        <v>0</v>
      </c>
      <c r="U46" s="20" t="e">
        <f t="shared" si="2"/>
        <v>#DIV/0!</v>
      </c>
      <c r="V46" s="38"/>
    </row>
    <row r="47" spans="1:22" ht="52.5" customHeight="1" x14ac:dyDescent="0.25">
      <c r="A47" s="65">
        <v>10</v>
      </c>
      <c r="B47" s="68"/>
      <c r="C47" s="71" t="s">
        <v>55</v>
      </c>
      <c r="D47" s="71" t="s">
        <v>56</v>
      </c>
      <c r="E47" s="71">
        <v>0</v>
      </c>
      <c r="F47" s="71">
        <v>100</v>
      </c>
      <c r="G47" s="76">
        <v>75</v>
      </c>
      <c r="H47" s="68">
        <v>70</v>
      </c>
      <c r="I47" s="74">
        <f>+H47/G47</f>
        <v>0.93333333333333335</v>
      </c>
      <c r="J47" s="6" t="s">
        <v>68</v>
      </c>
      <c r="K47" s="7"/>
      <c r="L47" s="30"/>
      <c r="M47" s="7"/>
      <c r="N47" s="30"/>
      <c r="O47" s="7"/>
      <c r="P47" s="30"/>
      <c r="Q47" s="7"/>
      <c r="R47" s="30"/>
      <c r="S47" s="19">
        <f t="shared" si="0"/>
        <v>0</v>
      </c>
      <c r="T47" s="19">
        <f t="shared" si="1"/>
        <v>0</v>
      </c>
      <c r="U47" s="20" t="e">
        <f>+T47/S47*100</f>
        <v>#DIV/0!</v>
      </c>
      <c r="V47" s="41"/>
    </row>
    <row r="48" spans="1:22" ht="23.25" customHeight="1" x14ac:dyDescent="0.25">
      <c r="A48" s="66"/>
      <c r="B48" s="69"/>
      <c r="C48" s="72"/>
      <c r="D48" s="72"/>
      <c r="E48" s="72"/>
      <c r="F48" s="72"/>
      <c r="G48" s="77"/>
      <c r="H48" s="69"/>
      <c r="I48" s="74"/>
      <c r="J48" s="2" t="s">
        <v>69</v>
      </c>
      <c r="K48" s="4"/>
      <c r="L48" s="25"/>
      <c r="M48" s="4"/>
      <c r="N48" s="25"/>
      <c r="O48" s="4"/>
      <c r="P48" s="25"/>
      <c r="Q48" s="4"/>
      <c r="R48" s="25"/>
      <c r="S48" s="19">
        <f t="shared" si="0"/>
        <v>0</v>
      </c>
      <c r="T48" s="19">
        <f t="shared" si="1"/>
        <v>0</v>
      </c>
      <c r="U48" s="20" t="e">
        <f t="shared" si="2"/>
        <v>#DIV/0!</v>
      </c>
      <c r="V48" s="36"/>
    </row>
    <row r="49" spans="1:22" ht="23.25" customHeight="1" x14ac:dyDescent="0.25">
      <c r="A49" s="66"/>
      <c r="B49" s="69"/>
      <c r="C49" s="72"/>
      <c r="D49" s="72"/>
      <c r="E49" s="72"/>
      <c r="F49" s="72"/>
      <c r="G49" s="77"/>
      <c r="H49" s="69"/>
      <c r="I49" s="74"/>
      <c r="J49" s="2" t="s">
        <v>67</v>
      </c>
      <c r="K49" s="4"/>
      <c r="L49" s="26"/>
      <c r="M49" s="4"/>
      <c r="N49" s="26"/>
      <c r="O49" s="4"/>
      <c r="P49" s="26"/>
      <c r="Q49" s="4"/>
      <c r="R49" s="26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37"/>
    </row>
    <row r="50" spans="1:22" ht="23.25" customHeight="1" thickBot="1" x14ac:dyDescent="0.3">
      <c r="A50" s="67"/>
      <c r="B50" s="70"/>
      <c r="C50" s="73"/>
      <c r="D50" s="73"/>
      <c r="E50" s="73"/>
      <c r="F50" s="73"/>
      <c r="G50" s="78"/>
      <c r="H50" s="70"/>
      <c r="I50" s="75"/>
      <c r="J50" s="8"/>
      <c r="K50" s="9"/>
      <c r="L50" s="27"/>
      <c r="M50" s="9"/>
      <c r="N50" s="27"/>
      <c r="O50" s="9"/>
      <c r="P50" s="27"/>
      <c r="Q50" s="9"/>
      <c r="R50" s="27"/>
      <c r="S50" s="19">
        <f t="shared" si="0"/>
        <v>0</v>
      </c>
      <c r="T50" s="19">
        <f t="shared" si="1"/>
        <v>0</v>
      </c>
      <c r="U50" s="20" t="e">
        <f t="shared" si="2"/>
        <v>#DIV/0!</v>
      </c>
      <c r="V50" s="38"/>
    </row>
    <row r="51" spans="1:22" ht="23.25" customHeight="1" x14ac:dyDescent="0.25">
      <c r="A51" s="65">
        <v>11</v>
      </c>
      <c r="B51" s="68"/>
      <c r="C51" s="71" t="s">
        <v>57</v>
      </c>
      <c r="D51" s="71" t="s">
        <v>58</v>
      </c>
      <c r="E51" s="71">
        <v>0</v>
      </c>
      <c r="F51" s="71">
        <v>100</v>
      </c>
      <c r="G51" s="76">
        <v>50</v>
      </c>
      <c r="H51" s="68">
        <v>50</v>
      </c>
      <c r="I51" s="74" t="e">
        <f>+#REF!/#REF!*100</f>
        <v>#REF!</v>
      </c>
      <c r="J51" s="6" t="s">
        <v>68</v>
      </c>
      <c r="K51" s="7"/>
      <c r="L51" s="28"/>
      <c r="M51" s="7"/>
      <c r="N51" s="28"/>
      <c r="O51" s="7"/>
      <c r="P51" s="28"/>
      <c r="Q51" s="7"/>
      <c r="R51" s="28"/>
      <c r="S51" s="19">
        <f t="shared" si="0"/>
        <v>0</v>
      </c>
      <c r="T51" s="19">
        <f t="shared" si="1"/>
        <v>0</v>
      </c>
      <c r="U51" s="20" t="e">
        <f>+T51/S51*100</f>
        <v>#DIV/0!</v>
      </c>
      <c r="V51" s="39"/>
    </row>
    <row r="52" spans="1:22" ht="23.25" customHeight="1" x14ac:dyDescent="0.25">
      <c r="A52" s="66"/>
      <c r="B52" s="69"/>
      <c r="C52" s="72"/>
      <c r="D52" s="72"/>
      <c r="E52" s="72"/>
      <c r="F52" s="72"/>
      <c r="G52" s="77"/>
      <c r="H52" s="69"/>
      <c r="I52" s="74"/>
      <c r="J52" s="2" t="s">
        <v>69</v>
      </c>
      <c r="K52" s="4"/>
      <c r="L52" s="26"/>
      <c r="M52" s="4"/>
      <c r="N52" s="26"/>
      <c r="O52" s="4"/>
      <c r="P52" s="26"/>
      <c r="Q52" s="4"/>
      <c r="R52" s="26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37"/>
    </row>
    <row r="53" spans="1:22" ht="23.25" customHeight="1" x14ac:dyDescent="0.25">
      <c r="A53" s="66"/>
      <c r="B53" s="69"/>
      <c r="C53" s="72"/>
      <c r="D53" s="72"/>
      <c r="E53" s="72"/>
      <c r="F53" s="72"/>
      <c r="G53" s="77"/>
      <c r="H53" s="69"/>
      <c r="I53" s="74"/>
      <c r="J53" s="2" t="s">
        <v>67</v>
      </c>
      <c r="K53" s="4"/>
      <c r="L53" s="25"/>
      <c r="M53" s="4"/>
      <c r="N53" s="25"/>
      <c r="O53" s="4"/>
      <c r="P53" s="25"/>
      <c r="Q53" s="4"/>
      <c r="R53" s="25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36"/>
    </row>
    <row r="54" spans="1:22" ht="23.25" customHeight="1" thickBot="1" x14ac:dyDescent="0.3">
      <c r="A54" s="67"/>
      <c r="B54" s="70"/>
      <c r="C54" s="73"/>
      <c r="D54" s="73"/>
      <c r="E54" s="73"/>
      <c r="F54" s="73"/>
      <c r="G54" s="78"/>
      <c r="H54" s="70"/>
      <c r="I54" s="75"/>
      <c r="J54" s="8"/>
      <c r="K54" s="9"/>
      <c r="L54" s="29"/>
      <c r="M54" s="9"/>
      <c r="N54" s="29"/>
      <c r="O54" s="9"/>
      <c r="P54" s="29"/>
      <c r="Q54" s="9"/>
      <c r="R54" s="29"/>
      <c r="S54" s="19">
        <f t="shared" si="0"/>
        <v>0</v>
      </c>
      <c r="T54" s="19">
        <f t="shared" si="1"/>
        <v>0</v>
      </c>
      <c r="U54" s="20" t="e">
        <f t="shared" si="2"/>
        <v>#DIV/0!</v>
      </c>
      <c r="V54" s="40"/>
    </row>
    <row r="55" spans="1:22" ht="23.25" customHeight="1" x14ac:dyDescent="0.25">
      <c r="A55" s="65">
        <v>12</v>
      </c>
      <c r="B55" s="68"/>
      <c r="C55" s="71" t="s">
        <v>59</v>
      </c>
      <c r="D55" s="71" t="s">
        <v>60</v>
      </c>
      <c r="E55" s="71">
        <v>0</v>
      </c>
      <c r="F55" s="71">
        <v>100</v>
      </c>
      <c r="G55" s="76">
        <v>60</v>
      </c>
      <c r="H55" s="68">
        <v>60</v>
      </c>
      <c r="I55" s="74">
        <f>+H55/G55</f>
        <v>1</v>
      </c>
      <c r="J55" s="6" t="s">
        <v>68</v>
      </c>
      <c r="K55" s="7"/>
      <c r="L55" s="28"/>
      <c r="M55" s="7"/>
      <c r="N55" s="28"/>
      <c r="O55" s="7"/>
      <c r="P55" s="28"/>
      <c r="Q55" s="7"/>
      <c r="R55" s="28"/>
      <c r="S55" s="19">
        <f t="shared" si="0"/>
        <v>0</v>
      </c>
      <c r="T55" s="19">
        <f t="shared" si="1"/>
        <v>0</v>
      </c>
      <c r="U55" s="20" t="e">
        <f>+T55/S55*100</f>
        <v>#DIV/0!</v>
      </c>
      <c r="V55" s="39"/>
    </row>
    <row r="56" spans="1:22" ht="23.25" customHeight="1" x14ac:dyDescent="0.25">
      <c r="A56" s="66"/>
      <c r="B56" s="69"/>
      <c r="C56" s="72"/>
      <c r="D56" s="72"/>
      <c r="E56" s="72"/>
      <c r="F56" s="72"/>
      <c r="G56" s="77"/>
      <c r="H56" s="69"/>
      <c r="I56" s="74"/>
      <c r="J56" s="2" t="s">
        <v>69</v>
      </c>
      <c r="K56" s="4"/>
      <c r="L56" s="26"/>
      <c r="M56" s="4"/>
      <c r="N56" s="26"/>
      <c r="O56" s="4"/>
      <c r="P56" s="26"/>
      <c r="Q56" s="4"/>
      <c r="R56" s="26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7"/>
    </row>
    <row r="57" spans="1:22" ht="23.25" customHeight="1" x14ac:dyDescent="0.25">
      <c r="A57" s="66"/>
      <c r="B57" s="69"/>
      <c r="C57" s="72"/>
      <c r="D57" s="72"/>
      <c r="E57" s="72"/>
      <c r="F57" s="72"/>
      <c r="G57" s="77"/>
      <c r="H57" s="69"/>
      <c r="I57" s="74"/>
      <c r="J57" s="2" t="s">
        <v>67</v>
      </c>
      <c r="K57" s="4"/>
      <c r="L57" s="25"/>
      <c r="M57" s="4"/>
      <c r="N57" s="25"/>
      <c r="O57" s="4"/>
      <c r="P57" s="25"/>
      <c r="Q57" s="4"/>
      <c r="R57" s="25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36"/>
    </row>
    <row r="58" spans="1:22" ht="51" customHeight="1" thickBot="1" x14ac:dyDescent="0.3">
      <c r="A58" s="67"/>
      <c r="B58" s="70"/>
      <c r="C58" s="73"/>
      <c r="D58" s="73"/>
      <c r="E58" s="73"/>
      <c r="F58" s="73"/>
      <c r="G58" s="78"/>
      <c r="H58" s="70"/>
      <c r="I58" s="75"/>
      <c r="J58" s="8"/>
      <c r="K58" s="9"/>
      <c r="L58" s="29"/>
      <c r="M58" s="9"/>
      <c r="N58" s="29"/>
      <c r="O58" s="9"/>
      <c r="P58" s="29"/>
      <c r="Q58" s="9"/>
      <c r="R58" s="29"/>
      <c r="S58" s="19">
        <f t="shared" si="0"/>
        <v>0</v>
      </c>
      <c r="T58" s="19">
        <f t="shared" si="1"/>
        <v>0</v>
      </c>
      <c r="U58" s="20" t="e">
        <f t="shared" si="2"/>
        <v>#DIV/0!</v>
      </c>
      <c r="V58" s="40"/>
    </row>
    <row r="59" spans="1:22" ht="23.25" customHeight="1" x14ac:dyDescent="0.25">
      <c r="A59" s="65">
        <v>13</v>
      </c>
      <c r="B59" s="68"/>
      <c r="C59" s="71" t="s">
        <v>61</v>
      </c>
      <c r="D59" s="71" t="s">
        <v>62</v>
      </c>
      <c r="E59" s="71">
        <v>0</v>
      </c>
      <c r="F59" s="71">
        <v>2</v>
      </c>
      <c r="G59" s="77">
        <v>1</v>
      </c>
      <c r="H59" s="69">
        <v>1</v>
      </c>
      <c r="I59" s="74">
        <f>+H59/G59</f>
        <v>1</v>
      </c>
      <c r="J59" s="17" t="s">
        <v>70</v>
      </c>
      <c r="K59" s="18"/>
      <c r="L59" s="24"/>
      <c r="M59" s="18"/>
      <c r="N59" s="24"/>
      <c r="O59" s="18"/>
      <c r="P59" s="24"/>
      <c r="Q59" s="18"/>
      <c r="R59" s="24"/>
      <c r="S59" s="19">
        <f t="shared" si="0"/>
        <v>0</v>
      </c>
      <c r="T59" s="19">
        <f t="shared" si="1"/>
        <v>0</v>
      </c>
      <c r="U59" s="20" t="e">
        <f>+T59/S59*100</f>
        <v>#DIV/0!</v>
      </c>
      <c r="V59" s="35"/>
    </row>
    <row r="60" spans="1:22" ht="36.75" customHeight="1" x14ac:dyDescent="0.25">
      <c r="A60" s="66"/>
      <c r="B60" s="69"/>
      <c r="C60" s="72"/>
      <c r="D60" s="72"/>
      <c r="E60" s="72"/>
      <c r="F60" s="72"/>
      <c r="G60" s="77"/>
      <c r="H60" s="69"/>
      <c r="I60" s="74"/>
      <c r="J60" s="2" t="s">
        <v>92</v>
      </c>
      <c r="K60" s="4"/>
      <c r="L60" s="25"/>
      <c r="M60" s="4"/>
      <c r="N60" s="25"/>
      <c r="O60" s="4"/>
      <c r="P60" s="25"/>
      <c r="Q60" s="4"/>
      <c r="R60" s="25"/>
      <c r="S60" s="19">
        <f t="shared" si="0"/>
        <v>0</v>
      </c>
      <c r="T60" s="19">
        <f t="shared" si="1"/>
        <v>0</v>
      </c>
      <c r="U60" s="20" t="e">
        <f t="shared" ref="U60:U62" si="5">+T60/S60*100</f>
        <v>#DIV/0!</v>
      </c>
      <c r="V60" s="36"/>
    </row>
    <row r="61" spans="1:22" ht="23.25" customHeight="1" x14ac:dyDescent="0.25">
      <c r="A61" s="66"/>
      <c r="B61" s="69"/>
      <c r="C61" s="72"/>
      <c r="D61" s="72"/>
      <c r="E61" s="72"/>
      <c r="F61" s="72"/>
      <c r="G61" s="77"/>
      <c r="H61" s="69"/>
      <c r="I61" s="74"/>
      <c r="J61" s="2"/>
      <c r="K61" s="4"/>
      <c r="L61" s="26"/>
      <c r="M61" s="4"/>
      <c r="N61" s="26"/>
      <c r="O61" s="4"/>
      <c r="P61" s="26"/>
      <c r="Q61" s="4"/>
      <c r="R61" s="26"/>
      <c r="S61" s="19">
        <f t="shared" si="0"/>
        <v>0</v>
      </c>
      <c r="T61" s="19">
        <f t="shared" si="1"/>
        <v>0</v>
      </c>
      <c r="U61" s="20" t="e">
        <f t="shared" si="5"/>
        <v>#DIV/0!</v>
      </c>
      <c r="V61" s="37"/>
    </row>
    <row r="62" spans="1:22" ht="23.25" customHeight="1" thickBot="1" x14ac:dyDescent="0.3">
      <c r="A62" s="67"/>
      <c r="B62" s="70"/>
      <c r="C62" s="73"/>
      <c r="D62" s="73"/>
      <c r="E62" s="73"/>
      <c r="F62" s="73"/>
      <c r="G62" s="78"/>
      <c r="H62" s="70"/>
      <c r="I62" s="75"/>
      <c r="J62" s="8"/>
      <c r="K62" s="9"/>
      <c r="L62" s="27"/>
      <c r="M62" s="9"/>
      <c r="N62" s="27"/>
      <c r="O62" s="9"/>
      <c r="P62" s="27"/>
      <c r="Q62" s="9"/>
      <c r="R62" s="27"/>
      <c r="S62" s="19">
        <f t="shared" si="0"/>
        <v>0</v>
      </c>
      <c r="T62" s="19">
        <f t="shared" si="1"/>
        <v>0</v>
      </c>
      <c r="U62" s="20" t="e">
        <f t="shared" si="5"/>
        <v>#DIV/0!</v>
      </c>
      <c r="V62" s="38"/>
    </row>
    <row r="63" spans="1:22" ht="23.25" customHeight="1" x14ac:dyDescent="0.25">
      <c r="A63" s="65">
        <v>14</v>
      </c>
      <c r="B63" s="68"/>
      <c r="C63" s="71" t="s">
        <v>63</v>
      </c>
      <c r="D63" s="71" t="s">
        <v>64</v>
      </c>
      <c r="E63" s="71" t="s">
        <v>36</v>
      </c>
      <c r="F63" s="71">
        <v>100</v>
      </c>
      <c r="G63" s="76">
        <v>50</v>
      </c>
      <c r="H63" s="68">
        <v>80</v>
      </c>
      <c r="I63" s="74">
        <f>+H63/G63</f>
        <v>1.6</v>
      </c>
      <c r="J63" s="6" t="s">
        <v>102</v>
      </c>
      <c r="K63" s="7">
        <v>15000</v>
      </c>
      <c r="L63" s="28"/>
      <c r="M63" s="7"/>
      <c r="N63" s="28"/>
      <c r="O63" s="7"/>
      <c r="P63" s="28"/>
      <c r="Q63" s="7"/>
      <c r="R63" s="28"/>
      <c r="S63" s="19">
        <f t="shared" si="0"/>
        <v>15000</v>
      </c>
      <c r="T63" s="19">
        <f t="shared" si="1"/>
        <v>0</v>
      </c>
      <c r="U63" s="20">
        <f>+T63/S63*100</f>
        <v>0</v>
      </c>
      <c r="V63" s="39"/>
    </row>
    <row r="64" spans="1:22" ht="23.25" customHeight="1" x14ac:dyDescent="0.25">
      <c r="A64" s="66"/>
      <c r="B64" s="69"/>
      <c r="C64" s="72"/>
      <c r="D64" s="72"/>
      <c r="E64" s="72"/>
      <c r="F64" s="72"/>
      <c r="G64" s="77"/>
      <c r="H64" s="69"/>
      <c r="I64" s="74"/>
      <c r="J64" s="2" t="s">
        <v>103</v>
      </c>
      <c r="K64" s="4"/>
      <c r="L64" s="26"/>
      <c r="M64" s="4"/>
      <c r="N64" s="26"/>
      <c r="O64" s="4"/>
      <c r="P64" s="26"/>
      <c r="Q64" s="4">
        <v>120000</v>
      </c>
      <c r="R64" s="26"/>
      <c r="S64" s="19">
        <f t="shared" si="0"/>
        <v>120000</v>
      </c>
      <c r="T64" s="19">
        <f t="shared" si="1"/>
        <v>0</v>
      </c>
      <c r="U64" s="20">
        <f t="shared" ref="U64:U66" si="6">+T64/S64*100</f>
        <v>0</v>
      </c>
      <c r="V64" s="37"/>
    </row>
    <row r="65" spans="1:22" ht="23.25" customHeight="1" x14ac:dyDescent="0.25">
      <c r="A65" s="66"/>
      <c r="B65" s="69"/>
      <c r="C65" s="72"/>
      <c r="D65" s="72"/>
      <c r="E65" s="72"/>
      <c r="F65" s="72"/>
      <c r="G65" s="77"/>
      <c r="H65" s="69"/>
      <c r="I65" s="74"/>
      <c r="J65" s="2"/>
      <c r="K65" s="4"/>
      <c r="L65" s="25"/>
      <c r="M65" s="4"/>
      <c r="N65" s="25"/>
      <c r="O65" s="4"/>
      <c r="P65" s="25"/>
      <c r="Q65" s="4"/>
      <c r="R65" s="25"/>
      <c r="S65" s="19">
        <f t="shared" si="0"/>
        <v>0</v>
      </c>
      <c r="T65" s="19">
        <f t="shared" si="1"/>
        <v>0</v>
      </c>
      <c r="U65" s="20" t="e">
        <f t="shared" si="6"/>
        <v>#DIV/0!</v>
      </c>
      <c r="V65" s="36"/>
    </row>
    <row r="66" spans="1:22" ht="23.25" customHeight="1" thickBot="1" x14ac:dyDescent="0.3">
      <c r="A66" s="67"/>
      <c r="B66" s="70"/>
      <c r="C66" s="73"/>
      <c r="D66" s="73"/>
      <c r="E66" s="73"/>
      <c r="F66" s="73"/>
      <c r="G66" s="78"/>
      <c r="H66" s="70"/>
      <c r="I66" s="75"/>
      <c r="J66" s="8"/>
      <c r="K66" s="9"/>
      <c r="L66" s="29"/>
      <c r="M66" s="9"/>
      <c r="N66" s="29"/>
      <c r="O66" s="9"/>
      <c r="P66" s="29"/>
      <c r="Q66" s="9"/>
      <c r="R66" s="29"/>
      <c r="S66" s="19">
        <f t="shared" si="0"/>
        <v>0</v>
      </c>
      <c r="T66" s="19">
        <f t="shared" si="1"/>
        <v>0</v>
      </c>
      <c r="U66" s="20" t="e">
        <f t="shared" si="6"/>
        <v>#DIV/0!</v>
      </c>
      <c r="V66" s="40"/>
    </row>
    <row r="67" spans="1:22" ht="23.25" customHeight="1" x14ac:dyDescent="0.25">
      <c r="A67" s="65">
        <v>15</v>
      </c>
      <c r="B67" s="68"/>
      <c r="C67" s="71" t="s">
        <v>65</v>
      </c>
      <c r="D67" s="71" t="s">
        <v>66</v>
      </c>
      <c r="E67" s="71" t="s">
        <v>36</v>
      </c>
      <c r="F67" s="71">
        <v>80</v>
      </c>
      <c r="G67" s="76">
        <v>30</v>
      </c>
      <c r="H67" s="68">
        <v>30</v>
      </c>
      <c r="I67" s="74">
        <f>+H67/G67</f>
        <v>1</v>
      </c>
      <c r="J67" s="6" t="s">
        <v>114</v>
      </c>
      <c r="K67" s="7">
        <v>15000</v>
      </c>
      <c r="L67" s="24">
        <v>19984</v>
      </c>
      <c r="M67" s="7"/>
      <c r="N67" s="28"/>
      <c r="O67" s="7"/>
      <c r="P67" s="28"/>
      <c r="Q67" s="7"/>
      <c r="R67" s="28"/>
      <c r="S67" s="19">
        <f t="shared" si="0"/>
        <v>15000</v>
      </c>
      <c r="T67" s="19">
        <f t="shared" si="1"/>
        <v>19984</v>
      </c>
      <c r="U67" s="20">
        <f>+T67/S67*100</f>
        <v>133.22666666666666</v>
      </c>
      <c r="V67" s="39"/>
    </row>
    <row r="68" spans="1:22" ht="23.25" customHeight="1" x14ac:dyDescent="0.25">
      <c r="A68" s="66"/>
      <c r="B68" s="69"/>
      <c r="C68" s="72"/>
      <c r="D68" s="72"/>
      <c r="E68" s="72"/>
      <c r="F68" s="72"/>
      <c r="G68" s="77"/>
      <c r="H68" s="69"/>
      <c r="I68" s="74"/>
      <c r="J68" s="2" t="s">
        <v>103</v>
      </c>
      <c r="K68" s="4"/>
      <c r="L68" s="24">
        <v>24667</v>
      </c>
      <c r="M68" s="4"/>
      <c r="N68" s="26"/>
      <c r="O68" s="4"/>
      <c r="P68" s="26"/>
      <c r="Q68" s="4">
        <v>120000</v>
      </c>
      <c r="R68" s="24">
        <v>189286</v>
      </c>
      <c r="S68" s="19">
        <f t="shared" si="0"/>
        <v>120000</v>
      </c>
      <c r="T68" s="19">
        <f t="shared" si="1"/>
        <v>213953</v>
      </c>
      <c r="U68" s="20">
        <f t="shared" ref="U68:U70" si="7">+T68/S68*100</f>
        <v>178.29416666666665</v>
      </c>
      <c r="V68" s="37"/>
    </row>
    <row r="69" spans="1:22" ht="23.25" customHeight="1" x14ac:dyDescent="0.25">
      <c r="A69" s="66"/>
      <c r="B69" s="69"/>
      <c r="C69" s="72"/>
      <c r="D69" s="72"/>
      <c r="E69" s="72"/>
      <c r="F69" s="72"/>
      <c r="G69" s="77"/>
      <c r="H69" s="69"/>
      <c r="I69" s="74"/>
      <c r="J69" s="2" t="s">
        <v>112</v>
      </c>
      <c r="K69" s="4"/>
      <c r="L69" s="24">
        <v>14941</v>
      </c>
      <c r="M69" s="4"/>
      <c r="N69" s="26"/>
      <c r="O69" s="4"/>
      <c r="P69" s="26"/>
      <c r="Q69" s="4"/>
      <c r="R69" s="24"/>
      <c r="S69" s="19">
        <f t="shared" si="0"/>
        <v>0</v>
      </c>
      <c r="T69" s="19">
        <f t="shared" si="1"/>
        <v>14941</v>
      </c>
      <c r="U69" s="20" t="e">
        <f t="shared" si="7"/>
        <v>#DIV/0!</v>
      </c>
      <c r="V69" s="37"/>
    </row>
    <row r="70" spans="1:22" ht="23.25" customHeight="1" thickBot="1" x14ac:dyDescent="0.3">
      <c r="A70" s="67"/>
      <c r="B70" s="70"/>
      <c r="C70" s="73"/>
      <c r="D70" s="73"/>
      <c r="E70" s="73"/>
      <c r="F70" s="73"/>
      <c r="G70" s="78"/>
      <c r="H70" s="70"/>
      <c r="I70" s="75"/>
      <c r="J70" s="62"/>
      <c r="K70" s="9"/>
      <c r="L70" s="27"/>
      <c r="M70" s="9"/>
      <c r="N70" s="27"/>
      <c r="O70" s="9"/>
      <c r="P70" s="27"/>
      <c r="Q70" s="9"/>
      <c r="R70" s="27"/>
      <c r="S70" s="19">
        <f t="shared" si="0"/>
        <v>0</v>
      </c>
      <c r="T70" s="19">
        <f t="shared" si="1"/>
        <v>0</v>
      </c>
      <c r="U70" s="20" t="e">
        <f t="shared" si="7"/>
        <v>#DIV/0!</v>
      </c>
      <c r="V70" s="38"/>
    </row>
    <row r="71" spans="1:22" ht="23.25" customHeight="1" x14ac:dyDescent="0.25">
      <c r="A71" s="65">
        <v>16</v>
      </c>
      <c r="B71" s="68"/>
      <c r="C71" s="71" t="s">
        <v>86</v>
      </c>
      <c r="D71" s="71" t="s">
        <v>87</v>
      </c>
      <c r="E71" s="71">
        <v>0</v>
      </c>
      <c r="F71" s="71">
        <v>1</v>
      </c>
      <c r="G71" s="76">
        <v>1</v>
      </c>
      <c r="H71" s="68">
        <v>0</v>
      </c>
      <c r="I71" s="74">
        <f>+H71/G71</f>
        <v>0</v>
      </c>
      <c r="J71" s="6" t="s">
        <v>90</v>
      </c>
      <c r="K71" s="7"/>
      <c r="L71" s="30"/>
      <c r="M71" s="7"/>
      <c r="N71" s="30"/>
      <c r="O71" s="7"/>
      <c r="P71" s="30"/>
      <c r="Q71" s="7"/>
      <c r="R71" s="30"/>
      <c r="S71" s="19">
        <f t="shared" si="0"/>
        <v>0</v>
      </c>
      <c r="T71" s="19">
        <f t="shared" si="1"/>
        <v>0</v>
      </c>
      <c r="U71" s="20" t="e">
        <f>+T71/S71*100</f>
        <v>#DIV/0!</v>
      </c>
      <c r="V71" s="41"/>
    </row>
    <row r="72" spans="1:22" ht="23.25" customHeight="1" x14ac:dyDescent="0.25">
      <c r="A72" s="66"/>
      <c r="B72" s="69"/>
      <c r="C72" s="72"/>
      <c r="D72" s="72"/>
      <c r="E72" s="72"/>
      <c r="F72" s="72"/>
      <c r="G72" s="77"/>
      <c r="H72" s="69"/>
      <c r="I72" s="74"/>
      <c r="J72" s="2" t="s">
        <v>91</v>
      </c>
      <c r="K72" s="4"/>
      <c r="L72" s="25"/>
      <c r="M72" s="4"/>
      <c r="N72" s="25"/>
      <c r="O72" s="4"/>
      <c r="P72" s="25"/>
      <c r="Q72" s="4"/>
      <c r="R72" s="25"/>
      <c r="S72" s="19">
        <f t="shared" si="0"/>
        <v>0</v>
      </c>
      <c r="T72" s="19">
        <f t="shared" si="1"/>
        <v>0</v>
      </c>
      <c r="U72" s="20" t="e">
        <f t="shared" ref="U72:U74" si="8">+T72/S72*100</f>
        <v>#DIV/0!</v>
      </c>
      <c r="V72" s="36"/>
    </row>
    <row r="73" spans="1:22" ht="23.25" customHeight="1" x14ac:dyDescent="0.25">
      <c r="A73" s="66"/>
      <c r="B73" s="69"/>
      <c r="C73" s="72"/>
      <c r="D73" s="72"/>
      <c r="E73" s="72"/>
      <c r="F73" s="72"/>
      <c r="G73" s="77"/>
      <c r="H73" s="69"/>
      <c r="I73" s="74"/>
      <c r="J73" s="17"/>
      <c r="K73" s="4"/>
      <c r="L73" s="26"/>
      <c r="M73" s="4"/>
      <c r="N73" s="26"/>
      <c r="O73" s="4"/>
      <c r="P73" s="26"/>
      <c r="Q73" s="4"/>
      <c r="R73" s="26"/>
      <c r="S73" s="19">
        <f t="shared" si="0"/>
        <v>0</v>
      </c>
      <c r="T73" s="19">
        <f t="shared" si="1"/>
        <v>0</v>
      </c>
      <c r="U73" s="20" t="e">
        <f t="shared" si="8"/>
        <v>#DIV/0!</v>
      </c>
      <c r="V73" s="37"/>
    </row>
    <row r="74" spans="1:22" ht="23.25" customHeight="1" thickBot="1" x14ac:dyDescent="0.3">
      <c r="A74" s="67"/>
      <c r="B74" s="70"/>
      <c r="C74" s="73"/>
      <c r="D74" s="73"/>
      <c r="E74" s="73"/>
      <c r="F74" s="73"/>
      <c r="G74" s="78"/>
      <c r="H74" s="70"/>
      <c r="I74" s="75"/>
      <c r="J74" s="8"/>
      <c r="K74" s="9"/>
      <c r="L74" s="27"/>
      <c r="M74" s="9"/>
      <c r="N74" s="27"/>
      <c r="O74" s="9"/>
      <c r="P74" s="27"/>
      <c r="Q74" s="9"/>
      <c r="R74" s="24"/>
      <c r="S74" s="19">
        <f t="shared" si="0"/>
        <v>0</v>
      </c>
      <c r="T74" s="19">
        <f t="shared" si="1"/>
        <v>0</v>
      </c>
      <c r="U74" s="20" t="e">
        <f t="shared" si="8"/>
        <v>#DIV/0!</v>
      </c>
      <c r="V74" s="38"/>
    </row>
    <row r="75" spans="1:22" ht="23.25" customHeight="1" x14ac:dyDescent="0.25">
      <c r="A75" s="65">
        <v>17</v>
      </c>
      <c r="B75" s="68"/>
      <c r="C75" s="71"/>
      <c r="D75" s="71"/>
      <c r="E75" s="71"/>
      <c r="F75" s="71"/>
      <c r="G75" s="76"/>
      <c r="H75" s="45"/>
      <c r="I75" s="74" t="e">
        <f>+#REF!/#REF!*100</f>
        <v>#REF!</v>
      </c>
      <c r="J75" s="6"/>
      <c r="K75" s="7"/>
      <c r="L75" s="28"/>
      <c r="M75" s="7"/>
      <c r="N75" s="28"/>
      <c r="O75" s="7"/>
      <c r="P75" s="28"/>
      <c r="Q75" s="7"/>
      <c r="R75" s="28"/>
      <c r="S75" s="19">
        <f t="shared" si="0"/>
        <v>0</v>
      </c>
      <c r="T75" s="19">
        <f t="shared" si="1"/>
        <v>0</v>
      </c>
      <c r="U75" s="20" t="e">
        <f>+T75/S75*100</f>
        <v>#DIV/0!</v>
      </c>
      <c r="V75" s="39"/>
    </row>
    <row r="76" spans="1:22" ht="23.25" customHeight="1" x14ac:dyDescent="0.25">
      <c r="A76" s="66"/>
      <c r="B76" s="69"/>
      <c r="C76" s="72"/>
      <c r="D76" s="72"/>
      <c r="E76" s="72"/>
      <c r="F76" s="72"/>
      <c r="G76" s="77"/>
      <c r="H76" s="45"/>
      <c r="I76" s="74"/>
      <c r="J76" s="2"/>
      <c r="K76" s="4"/>
      <c r="L76" s="26"/>
      <c r="M76" s="4"/>
      <c r="N76" s="26"/>
      <c r="O76" s="4"/>
      <c r="P76" s="26"/>
      <c r="Q76" s="4"/>
      <c r="R76" s="26"/>
      <c r="S76" s="19">
        <f t="shared" ref="S76:S106" si="9">+K76+M76+O76+Q76</f>
        <v>0</v>
      </c>
      <c r="T76" s="19">
        <f t="shared" ref="T76:T106" si="10">+L76+N76+P76+R76</f>
        <v>0</v>
      </c>
      <c r="U76" s="20" t="e">
        <f t="shared" ref="U76:U78" si="11">+T76/S76*100</f>
        <v>#DIV/0!</v>
      </c>
      <c r="V76" s="37"/>
    </row>
    <row r="77" spans="1:22" ht="23.25" customHeight="1" x14ac:dyDescent="0.25">
      <c r="A77" s="66"/>
      <c r="B77" s="69"/>
      <c r="C77" s="72"/>
      <c r="D77" s="72"/>
      <c r="E77" s="72"/>
      <c r="F77" s="72"/>
      <c r="G77" s="77"/>
      <c r="H77" s="45"/>
      <c r="I77" s="74"/>
      <c r="J77" s="2"/>
      <c r="K77" s="4"/>
      <c r="L77" s="25"/>
      <c r="M77" s="4"/>
      <c r="N77" s="25"/>
      <c r="O77" s="4"/>
      <c r="P77" s="25"/>
      <c r="Q77" s="4"/>
      <c r="R77" s="25"/>
      <c r="S77" s="19">
        <f t="shared" si="9"/>
        <v>0</v>
      </c>
      <c r="T77" s="19">
        <f t="shared" si="10"/>
        <v>0</v>
      </c>
      <c r="U77" s="20" t="e">
        <f t="shared" si="11"/>
        <v>#DIV/0!</v>
      </c>
      <c r="V77" s="36"/>
    </row>
    <row r="78" spans="1:22" ht="23.25" customHeight="1" thickBot="1" x14ac:dyDescent="0.3">
      <c r="A78" s="67"/>
      <c r="B78" s="70"/>
      <c r="C78" s="73"/>
      <c r="D78" s="73"/>
      <c r="E78" s="73"/>
      <c r="F78" s="73"/>
      <c r="G78" s="78"/>
      <c r="H78" s="46"/>
      <c r="I78" s="75"/>
      <c r="J78" s="8"/>
      <c r="K78" s="9"/>
      <c r="L78" s="29"/>
      <c r="M78" s="9"/>
      <c r="N78" s="29"/>
      <c r="O78" s="9"/>
      <c r="P78" s="29"/>
      <c r="Q78" s="9"/>
      <c r="R78" s="29"/>
      <c r="S78" s="19">
        <f t="shared" si="9"/>
        <v>0</v>
      </c>
      <c r="T78" s="19">
        <f t="shared" si="10"/>
        <v>0</v>
      </c>
      <c r="U78" s="20" t="e">
        <f t="shared" si="11"/>
        <v>#DIV/0!</v>
      </c>
      <c r="V78" s="40"/>
    </row>
    <row r="79" spans="1:22" ht="23.25" customHeight="1" x14ac:dyDescent="0.25">
      <c r="A79" s="65">
        <v>18</v>
      </c>
      <c r="B79" s="68"/>
      <c r="C79" s="71"/>
      <c r="D79" s="71"/>
      <c r="E79" s="71"/>
      <c r="F79" s="71"/>
      <c r="G79" s="71"/>
      <c r="H79" s="45"/>
      <c r="I79" s="74" t="e">
        <f>+#REF!/#REF!*100</f>
        <v>#REF!</v>
      </c>
      <c r="J79" s="6"/>
      <c r="K79" s="7"/>
      <c r="L79" s="28"/>
      <c r="M79" s="7"/>
      <c r="N79" s="28"/>
      <c r="O79" s="7"/>
      <c r="P79" s="28"/>
      <c r="Q79" s="7"/>
      <c r="R79" s="28"/>
      <c r="S79" s="19">
        <f t="shared" si="9"/>
        <v>0</v>
      </c>
      <c r="T79" s="19">
        <f t="shared" si="10"/>
        <v>0</v>
      </c>
      <c r="U79" s="20" t="e">
        <f>+T79/S79*100</f>
        <v>#DIV/0!</v>
      </c>
      <c r="V79" s="39"/>
    </row>
    <row r="80" spans="1:22" ht="23.25" customHeight="1" x14ac:dyDescent="0.25">
      <c r="A80" s="66"/>
      <c r="B80" s="69"/>
      <c r="C80" s="72"/>
      <c r="D80" s="72"/>
      <c r="E80" s="72"/>
      <c r="F80" s="72"/>
      <c r="G80" s="72"/>
      <c r="H80" s="45"/>
      <c r="I80" s="74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9"/>
        <v>0</v>
      </c>
      <c r="T80" s="19">
        <f t="shared" si="10"/>
        <v>0</v>
      </c>
      <c r="U80" s="20" t="e">
        <f t="shared" ref="U80:U82" si="12">+T80/S80*100</f>
        <v>#DIV/0!</v>
      </c>
      <c r="V80" s="37"/>
    </row>
    <row r="81" spans="1:22" ht="23.25" customHeight="1" x14ac:dyDescent="0.25">
      <c r="A81" s="66"/>
      <c r="B81" s="69"/>
      <c r="C81" s="72"/>
      <c r="D81" s="72"/>
      <c r="E81" s="72"/>
      <c r="F81" s="72"/>
      <c r="G81" s="72"/>
      <c r="H81" s="45"/>
      <c r="I81" s="74"/>
      <c r="J81" s="2"/>
      <c r="K81" s="4"/>
      <c r="L81" s="26"/>
      <c r="M81" s="4"/>
      <c r="N81" s="26"/>
      <c r="O81" s="4"/>
      <c r="P81" s="26"/>
      <c r="Q81" s="4"/>
      <c r="R81" s="26"/>
      <c r="S81" s="19">
        <f t="shared" si="9"/>
        <v>0</v>
      </c>
      <c r="T81" s="19">
        <f t="shared" si="10"/>
        <v>0</v>
      </c>
      <c r="U81" s="20" t="e">
        <f t="shared" si="12"/>
        <v>#DIV/0!</v>
      </c>
      <c r="V81" s="37"/>
    </row>
    <row r="82" spans="1:22" ht="23.25" customHeight="1" thickBot="1" x14ac:dyDescent="0.3">
      <c r="A82" s="67"/>
      <c r="B82" s="70"/>
      <c r="C82" s="73"/>
      <c r="D82" s="73"/>
      <c r="E82" s="73"/>
      <c r="F82" s="73"/>
      <c r="G82" s="73"/>
      <c r="H82" s="46"/>
      <c r="I82" s="75"/>
      <c r="J82" s="8"/>
      <c r="K82" s="9"/>
      <c r="L82" s="27"/>
      <c r="M82" s="9"/>
      <c r="N82" s="27"/>
      <c r="O82" s="9"/>
      <c r="P82" s="27"/>
      <c r="Q82" s="9"/>
      <c r="R82" s="27"/>
      <c r="S82" s="19">
        <f t="shared" si="9"/>
        <v>0</v>
      </c>
      <c r="T82" s="19">
        <f t="shared" si="10"/>
        <v>0</v>
      </c>
      <c r="U82" s="20" t="e">
        <f t="shared" si="12"/>
        <v>#DIV/0!</v>
      </c>
      <c r="V82" s="38"/>
    </row>
    <row r="83" spans="1:22" ht="23.25" customHeight="1" x14ac:dyDescent="0.25">
      <c r="A83" s="65">
        <v>19</v>
      </c>
      <c r="B83" s="68"/>
      <c r="C83" s="71"/>
      <c r="D83" s="71"/>
      <c r="E83" s="71"/>
      <c r="F83" s="71"/>
      <c r="G83" s="71"/>
      <c r="H83" s="45"/>
      <c r="I83" s="74" t="e">
        <f>+#REF!/#REF!*100</f>
        <v>#REF!</v>
      </c>
      <c r="J83" s="6"/>
      <c r="K83" s="7"/>
      <c r="L83" s="30"/>
      <c r="M83" s="7"/>
      <c r="N83" s="30"/>
      <c r="O83" s="7"/>
      <c r="P83" s="30"/>
      <c r="Q83" s="7"/>
      <c r="R83" s="30"/>
      <c r="S83" s="19">
        <f t="shared" si="9"/>
        <v>0</v>
      </c>
      <c r="T83" s="19">
        <f t="shared" si="10"/>
        <v>0</v>
      </c>
      <c r="U83" s="20" t="e">
        <f>+T83/S83*100</f>
        <v>#DIV/0!</v>
      </c>
      <c r="V83" s="41"/>
    </row>
    <row r="84" spans="1:22" ht="23.25" customHeight="1" x14ac:dyDescent="0.25">
      <c r="A84" s="66"/>
      <c r="B84" s="69"/>
      <c r="C84" s="72"/>
      <c r="D84" s="72"/>
      <c r="E84" s="72"/>
      <c r="F84" s="72"/>
      <c r="G84" s="72"/>
      <c r="H84" s="45"/>
      <c r="I84" s="74"/>
      <c r="J84" s="2"/>
      <c r="K84" s="4"/>
      <c r="L84" s="25"/>
      <c r="M84" s="4"/>
      <c r="N84" s="25"/>
      <c r="O84" s="4"/>
      <c r="P84" s="25"/>
      <c r="Q84" s="4"/>
      <c r="R84" s="25"/>
      <c r="S84" s="19">
        <f t="shared" si="9"/>
        <v>0</v>
      </c>
      <c r="T84" s="19">
        <f t="shared" si="10"/>
        <v>0</v>
      </c>
      <c r="U84" s="20" t="e">
        <f t="shared" ref="U84:U86" si="13">+T84/S84*100</f>
        <v>#DIV/0!</v>
      </c>
      <c r="V84" s="36"/>
    </row>
    <row r="85" spans="1:22" ht="23.25" customHeight="1" x14ac:dyDescent="0.25">
      <c r="A85" s="66"/>
      <c r="B85" s="69"/>
      <c r="C85" s="72"/>
      <c r="D85" s="72"/>
      <c r="E85" s="72"/>
      <c r="F85" s="72"/>
      <c r="G85" s="72"/>
      <c r="H85" s="45"/>
      <c r="I85" s="74"/>
      <c r="J85" s="2"/>
      <c r="K85" s="4"/>
      <c r="L85" s="26"/>
      <c r="M85" s="4"/>
      <c r="N85" s="26"/>
      <c r="O85" s="4"/>
      <c r="P85" s="26"/>
      <c r="Q85" s="4"/>
      <c r="R85" s="26"/>
      <c r="S85" s="19">
        <f t="shared" si="9"/>
        <v>0</v>
      </c>
      <c r="T85" s="19">
        <f t="shared" si="10"/>
        <v>0</v>
      </c>
      <c r="U85" s="20" t="e">
        <f t="shared" si="13"/>
        <v>#DIV/0!</v>
      </c>
      <c r="V85" s="37"/>
    </row>
    <row r="86" spans="1:22" ht="23.25" customHeight="1" thickBot="1" x14ac:dyDescent="0.3">
      <c r="A86" s="67"/>
      <c r="B86" s="70"/>
      <c r="C86" s="73"/>
      <c r="D86" s="73"/>
      <c r="E86" s="73"/>
      <c r="F86" s="73"/>
      <c r="G86" s="73"/>
      <c r="H86" s="46"/>
      <c r="I86" s="75"/>
      <c r="J86" s="8"/>
      <c r="K86" s="9"/>
      <c r="L86" s="27"/>
      <c r="M86" s="9"/>
      <c r="N86" s="27"/>
      <c r="O86" s="9"/>
      <c r="P86" s="27"/>
      <c r="Q86" s="9"/>
      <c r="R86" s="27"/>
      <c r="S86" s="19">
        <f t="shared" si="9"/>
        <v>0</v>
      </c>
      <c r="T86" s="19">
        <f t="shared" si="10"/>
        <v>0</v>
      </c>
      <c r="U86" s="20" t="e">
        <f t="shared" si="13"/>
        <v>#DIV/0!</v>
      </c>
      <c r="V86" s="38"/>
    </row>
    <row r="87" spans="1:22" ht="23.25" customHeight="1" x14ac:dyDescent="0.25">
      <c r="A87" s="65">
        <v>20</v>
      </c>
      <c r="B87" s="68"/>
      <c r="C87" s="71"/>
      <c r="D87" s="71"/>
      <c r="E87" s="71"/>
      <c r="F87" s="71"/>
      <c r="G87" s="71"/>
      <c r="H87" s="45"/>
      <c r="I87" s="74" t="e">
        <f>+#REF!/#REF!*100</f>
        <v>#REF!</v>
      </c>
      <c r="J87" s="6"/>
      <c r="K87" s="7"/>
      <c r="L87" s="28"/>
      <c r="M87" s="7"/>
      <c r="N87" s="28"/>
      <c r="O87" s="7"/>
      <c r="P87" s="28"/>
      <c r="Q87" s="7"/>
      <c r="R87" s="28"/>
      <c r="S87" s="19">
        <f t="shared" si="9"/>
        <v>0</v>
      </c>
      <c r="T87" s="19">
        <f t="shared" si="10"/>
        <v>0</v>
      </c>
      <c r="U87" s="20" t="e">
        <f>+T87/S87*100</f>
        <v>#DIV/0!</v>
      </c>
      <c r="V87" s="39"/>
    </row>
    <row r="88" spans="1:22" ht="23.25" customHeight="1" x14ac:dyDescent="0.25">
      <c r="A88" s="66"/>
      <c r="B88" s="69"/>
      <c r="C88" s="72"/>
      <c r="D88" s="72"/>
      <c r="E88" s="72"/>
      <c r="F88" s="72"/>
      <c r="G88" s="72"/>
      <c r="H88" s="45"/>
      <c r="I88" s="74"/>
      <c r="J88" s="2"/>
      <c r="K88" s="4"/>
      <c r="L88" s="26"/>
      <c r="M88" s="4"/>
      <c r="N88" s="26"/>
      <c r="O88" s="4"/>
      <c r="P88" s="26"/>
      <c r="Q88" s="4"/>
      <c r="R88" s="26"/>
      <c r="S88" s="19">
        <f t="shared" si="9"/>
        <v>0</v>
      </c>
      <c r="T88" s="19">
        <f t="shared" si="10"/>
        <v>0</v>
      </c>
      <c r="U88" s="20" t="e">
        <f t="shared" ref="U88:U90" si="14">+T88/S88*100</f>
        <v>#DIV/0!</v>
      </c>
      <c r="V88" s="37"/>
    </row>
    <row r="89" spans="1:22" ht="23.25" customHeight="1" x14ac:dyDescent="0.25">
      <c r="A89" s="66"/>
      <c r="B89" s="69"/>
      <c r="C89" s="72"/>
      <c r="D89" s="72"/>
      <c r="E89" s="72"/>
      <c r="F89" s="72"/>
      <c r="G89" s="72"/>
      <c r="H89" s="45"/>
      <c r="I89" s="74"/>
      <c r="J89" s="2"/>
      <c r="K89" s="4"/>
      <c r="L89" s="25"/>
      <c r="M89" s="4"/>
      <c r="N89" s="25"/>
      <c r="O89" s="4"/>
      <c r="P89" s="25"/>
      <c r="Q89" s="4"/>
      <c r="R89" s="25"/>
      <c r="S89" s="19">
        <f t="shared" si="9"/>
        <v>0</v>
      </c>
      <c r="T89" s="19">
        <f t="shared" si="10"/>
        <v>0</v>
      </c>
      <c r="U89" s="20" t="e">
        <f t="shared" si="14"/>
        <v>#DIV/0!</v>
      </c>
      <c r="V89" s="36"/>
    </row>
    <row r="90" spans="1:22" ht="23.25" customHeight="1" thickBot="1" x14ac:dyDescent="0.3">
      <c r="A90" s="67"/>
      <c r="B90" s="70"/>
      <c r="C90" s="73"/>
      <c r="D90" s="73"/>
      <c r="E90" s="73"/>
      <c r="F90" s="73"/>
      <c r="G90" s="73"/>
      <c r="H90" s="46"/>
      <c r="I90" s="75"/>
      <c r="J90" s="8"/>
      <c r="K90" s="9"/>
      <c r="L90" s="29"/>
      <c r="M90" s="9"/>
      <c r="N90" s="29"/>
      <c r="O90" s="9"/>
      <c r="P90" s="29"/>
      <c r="Q90" s="9"/>
      <c r="R90" s="29"/>
      <c r="S90" s="19">
        <f t="shared" si="9"/>
        <v>0</v>
      </c>
      <c r="T90" s="19">
        <f t="shared" si="10"/>
        <v>0</v>
      </c>
      <c r="U90" s="20" t="e">
        <f t="shared" si="14"/>
        <v>#DIV/0!</v>
      </c>
      <c r="V90" s="40"/>
    </row>
    <row r="91" spans="1:22" ht="23.25" customHeight="1" x14ac:dyDescent="0.25">
      <c r="A91" s="65">
        <v>21</v>
      </c>
      <c r="B91" s="68"/>
      <c r="C91" s="71"/>
      <c r="D91" s="71"/>
      <c r="E91" s="71"/>
      <c r="F91" s="71"/>
      <c r="G91" s="71"/>
      <c r="H91" s="45"/>
      <c r="I91" s="74" t="e">
        <f>+#REF!/#REF!*100</f>
        <v>#REF!</v>
      </c>
      <c r="J91" s="6"/>
      <c r="K91" s="7"/>
      <c r="L91" s="28"/>
      <c r="M91" s="7"/>
      <c r="N91" s="28"/>
      <c r="O91" s="7"/>
      <c r="P91" s="28"/>
      <c r="Q91" s="7"/>
      <c r="R91" s="28"/>
      <c r="S91" s="19">
        <f t="shared" si="9"/>
        <v>0</v>
      </c>
      <c r="T91" s="19">
        <f t="shared" si="10"/>
        <v>0</v>
      </c>
      <c r="U91" s="20" t="e">
        <f>+T91/S91*100</f>
        <v>#DIV/0!</v>
      </c>
      <c r="V91" s="39"/>
    </row>
    <row r="92" spans="1:22" ht="23.25" customHeight="1" x14ac:dyDescent="0.25">
      <c r="A92" s="66"/>
      <c r="B92" s="69"/>
      <c r="C92" s="72"/>
      <c r="D92" s="72"/>
      <c r="E92" s="72"/>
      <c r="F92" s="72"/>
      <c r="G92" s="72"/>
      <c r="H92" s="45"/>
      <c r="I92" s="74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9"/>
        <v>0</v>
      </c>
      <c r="T92" s="19">
        <f t="shared" si="10"/>
        <v>0</v>
      </c>
      <c r="U92" s="20" t="e">
        <f t="shared" ref="U92:U94" si="15">+T92/S92*100</f>
        <v>#DIV/0!</v>
      </c>
      <c r="V92" s="37"/>
    </row>
    <row r="93" spans="1:22" ht="23.25" customHeight="1" x14ac:dyDescent="0.25">
      <c r="A93" s="66"/>
      <c r="B93" s="69"/>
      <c r="C93" s="72"/>
      <c r="D93" s="72"/>
      <c r="E93" s="72"/>
      <c r="F93" s="72"/>
      <c r="G93" s="72"/>
      <c r="H93" s="45"/>
      <c r="I93" s="74"/>
      <c r="J93" s="2"/>
      <c r="K93" s="4"/>
      <c r="L93" s="26"/>
      <c r="M93" s="4"/>
      <c r="N93" s="26"/>
      <c r="O93" s="4"/>
      <c r="P93" s="26"/>
      <c r="Q93" s="4"/>
      <c r="R93" s="26"/>
      <c r="S93" s="19">
        <f t="shared" si="9"/>
        <v>0</v>
      </c>
      <c r="T93" s="19">
        <f t="shared" si="10"/>
        <v>0</v>
      </c>
      <c r="U93" s="20" t="e">
        <f t="shared" si="15"/>
        <v>#DIV/0!</v>
      </c>
      <c r="V93" s="37"/>
    </row>
    <row r="94" spans="1:22" ht="23.25" customHeight="1" thickBot="1" x14ac:dyDescent="0.3">
      <c r="A94" s="67"/>
      <c r="B94" s="70"/>
      <c r="C94" s="73"/>
      <c r="D94" s="73"/>
      <c r="E94" s="73"/>
      <c r="F94" s="73"/>
      <c r="G94" s="73"/>
      <c r="H94" s="46"/>
      <c r="I94" s="75"/>
      <c r="J94" s="8"/>
      <c r="K94" s="9"/>
      <c r="L94" s="27"/>
      <c r="M94" s="9"/>
      <c r="N94" s="27"/>
      <c r="O94" s="9"/>
      <c r="P94" s="27"/>
      <c r="Q94" s="9"/>
      <c r="R94" s="27"/>
      <c r="S94" s="19">
        <f t="shared" si="9"/>
        <v>0</v>
      </c>
      <c r="T94" s="19">
        <f t="shared" si="10"/>
        <v>0</v>
      </c>
      <c r="U94" s="20" t="e">
        <f t="shared" si="15"/>
        <v>#DIV/0!</v>
      </c>
      <c r="V94" s="38"/>
    </row>
    <row r="95" spans="1:22" ht="23.25" customHeight="1" x14ac:dyDescent="0.25">
      <c r="A95" s="65">
        <v>22</v>
      </c>
      <c r="B95" s="68"/>
      <c r="C95" s="71"/>
      <c r="D95" s="71"/>
      <c r="E95" s="71"/>
      <c r="F95" s="71"/>
      <c r="G95" s="71"/>
      <c r="H95" s="45"/>
      <c r="I95" s="74" t="e">
        <f>+#REF!/#REF!*100</f>
        <v>#REF!</v>
      </c>
      <c r="J95" s="6"/>
      <c r="K95" s="7"/>
      <c r="L95" s="30"/>
      <c r="M95" s="7"/>
      <c r="N95" s="30"/>
      <c r="O95" s="7"/>
      <c r="P95" s="30"/>
      <c r="Q95" s="7"/>
      <c r="R95" s="30"/>
      <c r="S95" s="19">
        <f t="shared" si="9"/>
        <v>0</v>
      </c>
      <c r="T95" s="19">
        <f t="shared" si="10"/>
        <v>0</v>
      </c>
      <c r="U95" s="20" t="e">
        <f>+T95/S95*100</f>
        <v>#DIV/0!</v>
      </c>
      <c r="V95" s="41"/>
    </row>
    <row r="96" spans="1:22" ht="23.25" customHeight="1" x14ac:dyDescent="0.25">
      <c r="A96" s="66"/>
      <c r="B96" s="69"/>
      <c r="C96" s="72"/>
      <c r="D96" s="72"/>
      <c r="E96" s="72"/>
      <c r="F96" s="72"/>
      <c r="G96" s="72"/>
      <c r="H96" s="45"/>
      <c r="I96" s="74"/>
      <c r="J96" s="2"/>
      <c r="K96" s="4"/>
      <c r="L96" s="25"/>
      <c r="M96" s="4"/>
      <c r="N96" s="25"/>
      <c r="O96" s="4"/>
      <c r="P96" s="25"/>
      <c r="Q96" s="4"/>
      <c r="R96" s="25"/>
      <c r="S96" s="19">
        <f t="shared" si="9"/>
        <v>0</v>
      </c>
      <c r="T96" s="19">
        <f t="shared" si="10"/>
        <v>0</v>
      </c>
      <c r="U96" s="20" t="e">
        <f t="shared" ref="U96:U98" si="16">+T96/S96*100</f>
        <v>#DIV/0!</v>
      </c>
      <c r="V96" s="36"/>
    </row>
    <row r="97" spans="1:22" ht="23.25" customHeight="1" x14ac:dyDescent="0.25">
      <c r="A97" s="66"/>
      <c r="B97" s="69"/>
      <c r="C97" s="72"/>
      <c r="D97" s="72"/>
      <c r="E97" s="72"/>
      <c r="F97" s="72"/>
      <c r="G97" s="72"/>
      <c r="H97" s="45"/>
      <c r="I97" s="74"/>
      <c r="J97" s="2"/>
      <c r="K97" s="4"/>
      <c r="L97" s="26"/>
      <c r="M97" s="4"/>
      <c r="N97" s="26"/>
      <c r="O97" s="4"/>
      <c r="P97" s="26"/>
      <c r="Q97" s="4"/>
      <c r="R97" s="26"/>
      <c r="S97" s="19">
        <f t="shared" si="9"/>
        <v>0</v>
      </c>
      <c r="T97" s="19">
        <f t="shared" si="10"/>
        <v>0</v>
      </c>
      <c r="U97" s="20" t="e">
        <f t="shared" si="16"/>
        <v>#DIV/0!</v>
      </c>
      <c r="V97" s="37"/>
    </row>
    <row r="98" spans="1:22" ht="23.25" customHeight="1" thickBot="1" x14ac:dyDescent="0.3">
      <c r="A98" s="67"/>
      <c r="B98" s="70"/>
      <c r="C98" s="73"/>
      <c r="D98" s="73"/>
      <c r="E98" s="73"/>
      <c r="F98" s="73"/>
      <c r="G98" s="73"/>
      <c r="H98" s="46"/>
      <c r="I98" s="75"/>
      <c r="J98" s="8"/>
      <c r="K98" s="9"/>
      <c r="L98" s="27"/>
      <c r="M98" s="9"/>
      <c r="N98" s="27"/>
      <c r="O98" s="9"/>
      <c r="P98" s="27"/>
      <c r="Q98" s="9"/>
      <c r="R98" s="27"/>
      <c r="S98" s="19">
        <f t="shared" si="9"/>
        <v>0</v>
      </c>
      <c r="T98" s="19">
        <f t="shared" si="10"/>
        <v>0</v>
      </c>
      <c r="U98" s="20" t="e">
        <f t="shared" si="16"/>
        <v>#DIV/0!</v>
      </c>
      <c r="V98" s="38"/>
    </row>
    <row r="99" spans="1:22" ht="23.25" customHeight="1" x14ac:dyDescent="0.25">
      <c r="A99" s="65">
        <v>23</v>
      </c>
      <c r="B99" s="68"/>
      <c r="C99" s="71"/>
      <c r="D99" s="71"/>
      <c r="E99" s="71"/>
      <c r="F99" s="71"/>
      <c r="G99" s="71"/>
      <c r="H99" s="45"/>
      <c r="I99" s="74" t="e">
        <f>+#REF!/#REF!*100</f>
        <v>#REF!</v>
      </c>
      <c r="J99" s="6"/>
      <c r="K99" s="7"/>
      <c r="L99" s="28"/>
      <c r="M99" s="7"/>
      <c r="N99" s="28"/>
      <c r="O99" s="7"/>
      <c r="P99" s="28"/>
      <c r="Q99" s="7"/>
      <c r="R99" s="28"/>
      <c r="S99" s="19">
        <f t="shared" si="9"/>
        <v>0</v>
      </c>
      <c r="T99" s="19">
        <f t="shared" si="10"/>
        <v>0</v>
      </c>
      <c r="U99" s="20" t="e">
        <f>+T99/S99*100</f>
        <v>#DIV/0!</v>
      </c>
      <c r="V99" s="39"/>
    </row>
    <row r="100" spans="1:22" ht="23.25" customHeight="1" x14ac:dyDescent="0.25">
      <c r="A100" s="66"/>
      <c r="B100" s="69"/>
      <c r="C100" s="72"/>
      <c r="D100" s="72"/>
      <c r="E100" s="72"/>
      <c r="F100" s="72"/>
      <c r="G100" s="72"/>
      <c r="H100" s="45"/>
      <c r="I100" s="74"/>
      <c r="J100" s="2"/>
      <c r="K100" s="4"/>
      <c r="L100" s="26"/>
      <c r="M100" s="4"/>
      <c r="N100" s="26"/>
      <c r="O100" s="4"/>
      <c r="P100" s="26"/>
      <c r="Q100" s="4"/>
      <c r="R100" s="26"/>
      <c r="S100" s="19">
        <f t="shared" si="9"/>
        <v>0</v>
      </c>
      <c r="T100" s="19">
        <f t="shared" si="10"/>
        <v>0</v>
      </c>
      <c r="U100" s="20" t="e">
        <f t="shared" ref="U100:U102" si="17">+T100/S100*100</f>
        <v>#DIV/0!</v>
      </c>
      <c r="V100" s="37"/>
    </row>
    <row r="101" spans="1:22" ht="23.25" customHeight="1" x14ac:dyDescent="0.25">
      <c r="A101" s="66"/>
      <c r="B101" s="69"/>
      <c r="C101" s="72"/>
      <c r="D101" s="72"/>
      <c r="E101" s="72"/>
      <c r="F101" s="72"/>
      <c r="G101" s="72"/>
      <c r="H101" s="45"/>
      <c r="I101" s="74"/>
      <c r="J101" s="2"/>
      <c r="K101" s="4"/>
      <c r="L101" s="25"/>
      <c r="M101" s="4"/>
      <c r="N101" s="25"/>
      <c r="O101" s="4"/>
      <c r="P101" s="25"/>
      <c r="Q101" s="4"/>
      <c r="R101" s="25"/>
      <c r="S101" s="19">
        <f t="shared" si="9"/>
        <v>0</v>
      </c>
      <c r="T101" s="19">
        <f t="shared" si="10"/>
        <v>0</v>
      </c>
      <c r="U101" s="20" t="e">
        <f t="shared" si="17"/>
        <v>#DIV/0!</v>
      </c>
      <c r="V101" s="36"/>
    </row>
    <row r="102" spans="1:22" ht="23.25" customHeight="1" thickBot="1" x14ac:dyDescent="0.3">
      <c r="A102" s="67"/>
      <c r="B102" s="70"/>
      <c r="C102" s="73"/>
      <c r="D102" s="73"/>
      <c r="E102" s="73"/>
      <c r="F102" s="73"/>
      <c r="G102" s="73"/>
      <c r="H102" s="46"/>
      <c r="I102" s="75"/>
      <c r="J102" s="8"/>
      <c r="K102" s="9"/>
      <c r="L102" s="29"/>
      <c r="M102" s="9"/>
      <c r="N102" s="29"/>
      <c r="O102" s="9"/>
      <c r="P102" s="29"/>
      <c r="Q102" s="9"/>
      <c r="R102" s="29"/>
      <c r="S102" s="19">
        <f t="shared" si="9"/>
        <v>0</v>
      </c>
      <c r="T102" s="19">
        <f t="shared" si="10"/>
        <v>0</v>
      </c>
      <c r="U102" s="20" t="e">
        <f t="shared" si="17"/>
        <v>#DIV/0!</v>
      </c>
      <c r="V102" s="40"/>
    </row>
    <row r="103" spans="1:22" ht="23.25" customHeight="1" x14ac:dyDescent="0.25">
      <c r="A103" s="65">
        <v>24</v>
      </c>
      <c r="B103" s="68"/>
      <c r="C103" s="71"/>
      <c r="D103" s="71"/>
      <c r="E103" s="71"/>
      <c r="F103" s="71"/>
      <c r="G103" s="71"/>
      <c r="H103" s="45"/>
      <c r="I103" s="74" t="e">
        <f>+#REF!/#REF!*100</f>
        <v>#REF!</v>
      </c>
      <c r="J103" s="6"/>
      <c r="K103" s="7"/>
      <c r="L103" s="28"/>
      <c r="M103" s="7"/>
      <c r="N103" s="28"/>
      <c r="O103" s="7"/>
      <c r="P103" s="28"/>
      <c r="Q103" s="7"/>
      <c r="R103" s="28"/>
      <c r="S103" s="19">
        <f t="shared" si="9"/>
        <v>0</v>
      </c>
      <c r="T103" s="19">
        <f t="shared" si="10"/>
        <v>0</v>
      </c>
      <c r="U103" s="20" t="e">
        <f>+T103/S103*100</f>
        <v>#DIV/0!</v>
      </c>
      <c r="V103" s="39"/>
    </row>
    <row r="104" spans="1:22" ht="23.25" customHeight="1" x14ac:dyDescent="0.25">
      <c r="A104" s="66"/>
      <c r="B104" s="69"/>
      <c r="C104" s="72"/>
      <c r="D104" s="72"/>
      <c r="E104" s="72"/>
      <c r="F104" s="72"/>
      <c r="G104" s="72"/>
      <c r="H104" s="45"/>
      <c r="I104" s="74"/>
      <c r="J104" s="2"/>
      <c r="K104" s="4"/>
      <c r="L104" s="26"/>
      <c r="M104" s="4"/>
      <c r="N104" s="26"/>
      <c r="O104" s="4"/>
      <c r="P104" s="26"/>
      <c r="Q104" s="4"/>
      <c r="R104" s="26"/>
      <c r="S104" s="19">
        <f t="shared" si="9"/>
        <v>0</v>
      </c>
      <c r="T104" s="19">
        <f t="shared" si="10"/>
        <v>0</v>
      </c>
      <c r="U104" s="20" t="e">
        <f t="shared" ref="U104:U106" si="18">+T104/S104*100</f>
        <v>#DIV/0!</v>
      </c>
      <c r="V104" s="37"/>
    </row>
    <row r="105" spans="1:22" ht="23.25" customHeight="1" x14ac:dyDescent="0.25">
      <c r="A105" s="66"/>
      <c r="B105" s="69"/>
      <c r="C105" s="72"/>
      <c r="D105" s="72"/>
      <c r="E105" s="72"/>
      <c r="F105" s="72"/>
      <c r="G105" s="72"/>
      <c r="H105" s="45"/>
      <c r="I105" s="74"/>
      <c r="J105" s="2"/>
      <c r="K105" s="4"/>
      <c r="L105" s="25"/>
      <c r="M105" s="4"/>
      <c r="N105" s="25"/>
      <c r="O105" s="4"/>
      <c r="P105" s="25"/>
      <c r="Q105" s="4"/>
      <c r="R105" s="25"/>
      <c r="S105" s="19">
        <f t="shared" si="9"/>
        <v>0</v>
      </c>
      <c r="T105" s="19">
        <f t="shared" si="10"/>
        <v>0</v>
      </c>
      <c r="U105" s="20" t="e">
        <f t="shared" si="18"/>
        <v>#DIV/0!</v>
      </c>
      <c r="V105" s="36"/>
    </row>
    <row r="106" spans="1:22" ht="23.25" customHeight="1" thickBot="1" x14ac:dyDescent="0.3">
      <c r="A106" s="67"/>
      <c r="B106" s="70"/>
      <c r="C106" s="73"/>
      <c r="D106" s="73"/>
      <c r="E106" s="73"/>
      <c r="F106" s="73"/>
      <c r="G106" s="73"/>
      <c r="H106" s="46"/>
      <c r="I106" s="75"/>
      <c r="J106" s="8"/>
      <c r="K106" s="9"/>
      <c r="L106" s="29"/>
      <c r="M106" s="9"/>
      <c r="N106" s="29"/>
      <c r="O106" s="9"/>
      <c r="P106" s="29"/>
      <c r="Q106" s="9"/>
      <c r="R106" s="29"/>
      <c r="S106" s="19">
        <f t="shared" si="9"/>
        <v>0</v>
      </c>
      <c r="T106" s="19">
        <f t="shared" si="10"/>
        <v>0</v>
      </c>
      <c r="U106" s="20" t="e">
        <f t="shared" si="18"/>
        <v>#DIV/0!</v>
      </c>
      <c r="V106" s="40"/>
    </row>
    <row r="107" spans="1:22" ht="23.25" customHeight="1" thickBot="1" x14ac:dyDescent="0.35">
      <c r="A107" s="99" t="s">
        <v>9</v>
      </c>
      <c r="B107" s="100"/>
      <c r="C107" s="100"/>
      <c r="D107" s="100"/>
      <c r="E107" s="100"/>
      <c r="F107" s="100"/>
      <c r="G107" s="100"/>
      <c r="H107" s="47"/>
      <c r="I107" s="10" t="e">
        <f>+SUM(I10:I106)/(COUNT(I10:I106))</f>
        <v>#REF!</v>
      </c>
      <c r="J107" s="11"/>
      <c r="K107" s="101" t="s">
        <v>10</v>
      </c>
      <c r="L107" s="102"/>
      <c r="M107" s="102"/>
      <c r="N107" s="102"/>
      <c r="O107" s="102"/>
      <c r="P107" s="102"/>
      <c r="Q107" s="102"/>
      <c r="R107" s="102"/>
      <c r="S107" s="12">
        <f>SUM(S10:S106)</f>
        <v>1219606</v>
      </c>
      <c r="T107" s="12">
        <f>SUM(T10:T106)</f>
        <v>1125218</v>
      </c>
      <c r="U107" s="10" t="e">
        <f>+SUM(U10:U106)/(COUNT(U10:U106))</f>
        <v>#DIV/0!</v>
      </c>
      <c r="V107" s="42"/>
    </row>
    <row r="108" spans="1:22" ht="14.25" customHeight="1" x14ac:dyDescent="0.3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2" x14ac:dyDescent="0.25">
      <c r="C109" s="5" t="s">
        <v>11</v>
      </c>
      <c r="D109" s="63" t="s">
        <v>118</v>
      </c>
      <c r="E109" s="63"/>
      <c r="F109" s="63"/>
      <c r="G109" s="63"/>
      <c r="H109" s="63"/>
      <c r="I109" s="63"/>
      <c r="J109" s="33"/>
      <c r="K109" s="97" t="s">
        <v>12</v>
      </c>
      <c r="L109" s="97"/>
      <c r="M109" s="97"/>
      <c r="N109" s="97"/>
      <c r="O109" s="97" t="s">
        <v>25</v>
      </c>
      <c r="P109" s="97"/>
      <c r="Q109" s="97"/>
      <c r="R109" s="97"/>
      <c r="S109" s="97"/>
      <c r="T109" s="97"/>
      <c r="U109" s="87"/>
    </row>
    <row r="110" spans="1:22" x14ac:dyDescent="0.25">
      <c r="C110" s="5" t="s">
        <v>13</v>
      </c>
      <c r="D110" s="63" t="s">
        <v>93</v>
      </c>
      <c r="E110" s="63"/>
      <c r="F110" s="63"/>
      <c r="G110" s="63"/>
      <c r="H110" s="63"/>
      <c r="I110" s="63"/>
      <c r="J110" s="31"/>
      <c r="K110" s="63" t="s">
        <v>13</v>
      </c>
      <c r="L110" s="63"/>
      <c r="M110" s="63"/>
      <c r="N110" s="63"/>
      <c r="O110" s="86" t="s">
        <v>26</v>
      </c>
      <c r="P110" s="86"/>
      <c r="Q110" s="86"/>
      <c r="R110" s="86"/>
      <c r="S110" s="86"/>
      <c r="T110" s="86"/>
      <c r="U110" s="87"/>
    </row>
    <row r="111" spans="1:22" x14ac:dyDescent="0.25">
      <c r="C111" s="5" t="s">
        <v>14</v>
      </c>
      <c r="D111" s="64">
        <v>42741</v>
      </c>
      <c r="E111" s="63"/>
      <c r="F111" s="63"/>
      <c r="G111" s="63"/>
      <c r="H111" s="63"/>
      <c r="I111" s="63"/>
      <c r="J111" s="32"/>
      <c r="K111" s="63" t="s">
        <v>14</v>
      </c>
      <c r="L111" s="63"/>
      <c r="M111" s="63"/>
      <c r="N111" s="63"/>
      <c r="O111" s="86"/>
      <c r="P111" s="86"/>
      <c r="Q111" s="86"/>
      <c r="R111" s="86"/>
      <c r="S111" s="86"/>
      <c r="T111" s="86"/>
      <c r="U111" s="87"/>
    </row>
  </sheetData>
  <mergeCells count="248">
    <mergeCell ref="G59:G62"/>
    <mergeCell ref="G67:G70"/>
    <mergeCell ref="G23:G26"/>
    <mergeCell ref="G27:G30"/>
    <mergeCell ref="G31:G34"/>
    <mergeCell ref="G35:G38"/>
    <mergeCell ref="V7:V9"/>
    <mergeCell ref="G7:G9"/>
    <mergeCell ref="H59:H62"/>
    <mergeCell ref="H63:H66"/>
    <mergeCell ref="A1:V1"/>
    <mergeCell ref="A2:V2"/>
    <mergeCell ref="Q4:V4"/>
    <mergeCell ref="M5:V5"/>
    <mergeCell ref="I39:I42"/>
    <mergeCell ref="E35:E38"/>
    <mergeCell ref="F35:F38"/>
    <mergeCell ref="B35:B38"/>
    <mergeCell ref="B39:B42"/>
    <mergeCell ref="I18:I22"/>
    <mergeCell ref="E23:E26"/>
    <mergeCell ref="F23:F26"/>
    <mergeCell ref="I23:I26"/>
    <mergeCell ref="F18:F22"/>
    <mergeCell ref="I35:I38"/>
    <mergeCell ref="I27:I30"/>
    <mergeCell ref="E31:E34"/>
    <mergeCell ref="F31:F34"/>
    <mergeCell ref="J7:J9"/>
    <mergeCell ref="B31:B34"/>
    <mergeCell ref="C31:C34"/>
    <mergeCell ref="A31:A34"/>
    <mergeCell ref="A35:A38"/>
    <mergeCell ref="D35:D38"/>
    <mergeCell ref="K107:R107"/>
    <mergeCell ref="I51:I54"/>
    <mergeCell ref="A51:A54"/>
    <mergeCell ref="B51:B54"/>
    <mergeCell ref="C51:C54"/>
    <mergeCell ref="D51:D54"/>
    <mergeCell ref="E51:E54"/>
    <mergeCell ref="F51:F54"/>
    <mergeCell ref="B59:B62"/>
    <mergeCell ref="C59:C62"/>
    <mergeCell ref="D59:D62"/>
    <mergeCell ref="E59:E62"/>
    <mergeCell ref="F59:F62"/>
    <mergeCell ref="I59:I62"/>
    <mergeCell ref="A55:A58"/>
    <mergeCell ref="D55:D58"/>
    <mergeCell ref="A63:A66"/>
    <mergeCell ref="B63:B66"/>
    <mergeCell ref="C63:C66"/>
    <mergeCell ref="G63:G66"/>
    <mergeCell ref="I67:I70"/>
    <mergeCell ref="A71:A74"/>
    <mergeCell ref="B71:B74"/>
    <mergeCell ref="C71:C74"/>
    <mergeCell ref="A47:A50"/>
    <mergeCell ref="G39:G42"/>
    <mergeCell ref="G43:G46"/>
    <mergeCell ref="D63:D66"/>
    <mergeCell ref="B43:B46"/>
    <mergeCell ref="B47:B50"/>
    <mergeCell ref="B55:B58"/>
    <mergeCell ref="E39:E42"/>
    <mergeCell ref="F39:F42"/>
    <mergeCell ref="E55:E58"/>
    <mergeCell ref="F55:F58"/>
    <mergeCell ref="E47:E50"/>
    <mergeCell ref="F47:F50"/>
    <mergeCell ref="E43:E46"/>
    <mergeCell ref="F43:F46"/>
    <mergeCell ref="D47:D50"/>
    <mergeCell ref="G47:G50"/>
    <mergeCell ref="A39:A42"/>
    <mergeCell ref="C39:C42"/>
    <mergeCell ref="D39:D42"/>
    <mergeCell ref="A43:A46"/>
    <mergeCell ref="C43:C46"/>
    <mergeCell ref="D43:D46"/>
    <mergeCell ref="G51:G54"/>
    <mergeCell ref="D31:D34"/>
    <mergeCell ref="I10:I13"/>
    <mergeCell ref="E14:E17"/>
    <mergeCell ref="F14:F17"/>
    <mergeCell ref="G14:G17"/>
    <mergeCell ref="H14:H17"/>
    <mergeCell ref="C55:C58"/>
    <mergeCell ref="I31:I34"/>
    <mergeCell ref="E27:E30"/>
    <mergeCell ref="F27:F30"/>
    <mergeCell ref="I55:I58"/>
    <mergeCell ref="I43:I46"/>
    <mergeCell ref="I47:I50"/>
    <mergeCell ref="G18:G22"/>
    <mergeCell ref="H39:H42"/>
    <mergeCell ref="H43:H46"/>
    <mergeCell ref="H47:H50"/>
    <mergeCell ref="H51:H54"/>
    <mergeCell ref="H55:H58"/>
    <mergeCell ref="G55:G58"/>
    <mergeCell ref="F7:F9"/>
    <mergeCell ref="H7:H9"/>
    <mergeCell ref="G10:G13"/>
    <mergeCell ref="H10:H13"/>
    <mergeCell ref="F10:F13"/>
    <mergeCell ref="C27:C30"/>
    <mergeCell ref="D27:D30"/>
    <mergeCell ref="C35:C38"/>
    <mergeCell ref="B23:B26"/>
    <mergeCell ref="B27:B30"/>
    <mergeCell ref="C10:C13"/>
    <mergeCell ref="D10:D13"/>
    <mergeCell ref="C14:C17"/>
    <mergeCell ref="D14:D17"/>
    <mergeCell ref="C18:C22"/>
    <mergeCell ref="D18:D22"/>
    <mergeCell ref="C23:C26"/>
    <mergeCell ref="D23:D26"/>
    <mergeCell ref="E10:E13"/>
    <mergeCell ref="H18:H22"/>
    <mergeCell ref="H23:H26"/>
    <mergeCell ref="H27:H30"/>
    <mergeCell ref="H31:H34"/>
    <mergeCell ref="H35:H38"/>
    <mergeCell ref="K109:N109"/>
    <mergeCell ref="U8:U9"/>
    <mergeCell ref="S8:T8"/>
    <mergeCell ref="O109:T109"/>
    <mergeCell ref="C47:C50"/>
    <mergeCell ref="A107:G107"/>
    <mergeCell ref="E63:E66"/>
    <mergeCell ref="F63:F66"/>
    <mergeCell ref="I63:I66"/>
    <mergeCell ref="A67:A70"/>
    <mergeCell ref="B67:B70"/>
    <mergeCell ref="C67:C70"/>
    <mergeCell ref="D67:D70"/>
    <mergeCell ref="E67:E70"/>
    <mergeCell ref="F67:F70"/>
    <mergeCell ref="A23:A26"/>
    <mergeCell ref="A27:A30"/>
    <mergeCell ref="B10:B13"/>
    <mergeCell ref="B14:B17"/>
    <mergeCell ref="B18:B22"/>
    <mergeCell ref="A10:A13"/>
    <mergeCell ref="A14:A17"/>
    <mergeCell ref="A18:A22"/>
    <mergeCell ref="E18:E22"/>
    <mergeCell ref="G4:L4"/>
    <mergeCell ref="A4:F4"/>
    <mergeCell ref="A5:L5"/>
    <mergeCell ref="M4:P4"/>
    <mergeCell ref="K111:N111"/>
    <mergeCell ref="O111:T111"/>
    <mergeCell ref="U109:U111"/>
    <mergeCell ref="I14:I17"/>
    <mergeCell ref="D7:D9"/>
    <mergeCell ref="E7:E9"/>
    <mergeCell ref="A108:U108"/>
    <mergeCell ref="A7:A9"/>
    <mergeCell ref="B7:B9"/>
    <mergeCell ref="C7:C9"/>
    <mergeCell ref="K110:N110"/>
    <mergeCell ref="O110:T110"/>
    <mergeCell ref="I7:I9"/>
    <mergeCell ref="K7:U7"/>
    <mergeCell ref="K8:L8"/>
    <mergeCell ref="M8:N8"/>
    <mergeCell ref="O8:P8"/>
    <mergeCell ref="Q8:R8"/>
    <mergeCell ref="A6:U6"/>
    <mergeCell ref="A59:A62"/>
    <mergeCell ref="D71:D74"/>
    <mergeCell ref="E71:E74"/>
    <mergeCell ref="F71:F74"/>
    <mergeCell ref="I71:I74"/>
    <mergeCell ref="H67:H70"/>
    <mergeCell ref="H71:H74"/>
    <mergeCell ref="G71:G74"/>
    <mergeCell ref="A75:A78"/>
    <mergeCell ref="B75:B78"/>
    <mergeCell ref="C75:C78"/>
    <mergeCell ref="D75:D78"/>
    <mergeCell ref="E75:E78"/>
    <mergeCell ref="F75:F78"/>
    <mergeCell ref="I75:I78"/>
    <mergeCell ref="G75:G78"/>
    <mergeCell ref="A79:A82"/>
    <mergeCell ref="B79:B82"/>
    <mergeCell ref="C79:C82"/>
    <mergeCell ref="D79:D82"/>
    <mergeCell ref="E79:E82"/>
    <mergeCell ref="F79:F82"/>
    <mergeCell ref="I79:I82"/>
    <mergeCell ref="G79:G82"/>
    <mergeCell ref="A83:A86"/>
    <mergeCell ref="B83:B86"/>
    <mergeCell ref="C83:C86"/>
    <mergeCell ref="D83:D86"/>
    <mergeCell ref="E83:E86"/>
    <mergeCell ref="F83:F86"/>
    <mergeCell ref="I83:I86"/>
    <mergeCell ref="G83:G86"/>
    <mergeCell ref="A87:A90"/>
    <mergeCell ref="B87:B90"/>
    <mergeCell ref="C87:C90"/>
    <mergeCell ref="D87:D90"/>
    <mergeCell ref="E87:E90"/>
    <mergeCell ref="F87:F90"/>
    <mergeCell ref="I87:I90"/>
    <mergeCell ref="G87:G90"/>
    <mergeCell ref="A91:A94"/>
    <mergeCell ref="B91:B94"/>
    <mergeCell ref="C91:C94"/>
    <mergeCell ref="D91:D94"/>
    <mergeCell ref="E91:E94"/>
    <mergeCell ref="F91:F94"/>
    <mergeCell ref="I91:I94"/>
    <mergeCell ref="G91:G94"/>
    <mergeCell ref="A95:A98"/>
    <mergeCell ref="B95:B98"/>
    <mergeCell ref="C95:C98"/>
    <mergeCell ref="D95:D98"/>
    <mergeCell ref="E95:E98"/>
    <mergeCell ref="F95:F98"/>
    <mergeCell ref="I95:I98"/>
    <mergeCell ref="G95:G98"/>
    <mergeCell ref="D109:I109"/>
    <mergeCell ref="A99:A102"/>
    <mergeCell ref="B99:B102"/>
    <mergeCell ref="C99:C102"/>
    <mergeCell ref="D99:D102"/>
    <mergeCell ref="E99:E102"/>
    <mergeCell ref="F99:F102"/>
    <mergeCell ref="I99:I102"/>
    <mergeCell ref="G99:G102"/>
    <mergeCell ref="D110:I110"/>
    <mergeCell ref="D111:I111"/>
    <mergeCell ref="A103:A106"/>
    <mergeCell ref="B103:B106"/>
    <mergeCell ref="C103:C106"/>
    <mergeCell ref="D103:D106"/>
    <mergeCell ref="E103:E106"/>
    <mergeCell ref="F103:F106"/>
    <mergeCell ref="I103:I106"/>
    <mergeCell ref="G103:G106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2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1"/>
  <sheetViews>
    <sheetView view="pageBreakPreview" topLeftCell="G103" zoomScale="115" zoomScaleNormal="125" zoomScaleSheetLayoutView="115" zoomScalePageLayoutView="80" workbookViewId="0">
      <selection activeCell="H15" sqref="H15:H18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16" customFormat="1" ht="15" customHeight="1" x14ac:dyDescent="0.25">
      <c r="A2" s="103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16" customFormat="1" ht="15" customHeight="1" x14ac:dyDescent="0.25">
      <c r="A3" s="43"/>
      <c r="B3" s="44"/>
      <c r="C3" s="44"/>
      <c r="D3" s="44"/>
      <c r="E3" s="44"/>
      <c r="F3" s="44"/>
      <c r="G3" s="49"/>
      <c r="H3" s="4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3" customFormat="1" ht="24" customHeight="1" x14ac:dyDescent="0.25">
      <c r="A4" s="81" t="s">
        <v>28</v>
      </c>
      <c r="B4" s="82"/>
      <c r="C4" s="82"/>
      <c r="D4" s="82"/>
      <c r="E4" s="82"/>
      <c r="F4" s="83"/>
      <c r="G4" s="79"/>
      <c r="H4" s="79"/>
      <c r="I4" s="79"/>
      <c r="J4" s="79"/>
      <c r="K4" s="79"/>
      <c r="L4" s="80"/>
      <c r="M4" s="85" t="s">
        <v>29</v>
      </c>
      <c r="N4" s="79"/>
      <c r="O4" s="79"/>
      <c r="P4" s="80"/>
      <c r="Q4" s="105" t="s">
        <v>31</v>
      </c>
      <c r="R4" s="106"/>
      <c r="S4" s="106"/>
      <c r="T4" s="106"/>
      <c r="U4" s="106"/>
      <c r="V4" s="107"/>
    </row>
    <row r="5" spans="1:22" s="13" customFormat="1" ht="24" customHeight="1" x14ac:dyDescent="0.25">
      <c r="A5" s="84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108" t="s">
        <v>78</v>
      </c>
      <c r="N5" s="108"/>
      <c r="O5" s="108"/>
      <c r="P5" s="108"/>
      <c r="Q5" s="108"/>
      <c r="R5" s="108"/>
      <c r="S5" s="108"/>
      <c r="T5" s="108"/>
      <c r="U5" s="108"/>
      <c r="V5" s="108"/>
    </row>
    <row r="6" spans="1:22" s="13" customFormat="1" ht="6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34"/>
    </row>
    <row r="7" spans="1:22" ht="15.75" customHeight="1" x14ac:dyDescent="0.25">
      <c r="A7" s="91" t="s">
        <v>3</v>
      </c>
      <c r="B7" s="92" t="s">
        <v>16</v>
      </c>
      <c r="C7" s="92" t="s">
        <v>0</v>
      </c>
      <c r="D7" s="88" t="s">
        <v>4</v>
      </c>
      <c r="E7" s="89" t="s">
        <v>1</v>
      </c>
      <c r="F7" s="89" t="s">
        <v>2</v>
      </c>
      <c r="G7" s="89" t="s">
        <v>110</v>
      </c>
      <c r="H7" s="89" t="s">
        <v>111</v>
      </c>
      <c r="I7" s="93" t="s">
        <v>5</v>
      </c>
      <c r="J7" s="88" t="s">
        <v>18</v>
      </c>
      <c r="K7" s="94" t="s">
        <v>21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109" t="s">
        <v>27</v>
      </c>
    </row>
    <row r="8" spans="1:22" ht="27" customHeight="1" x14ac:dyDescent="0.25">
      <c r="A8" s="91"/>
      <c r="B8" s="92"/>
      <c r="C8" s="92"/>
      <c r="D8" s="88"/>
      <c r="E8" s="89"/>
      <c r="F8" s="89"/>
      <c r="G8" s="89"/>
      <c r="H8" s="89"/>
      <c r="I8" s="93"/>
      <c r="J8" s="88"/>
      <c r="K8" s="95" t="s">
        <v>6</v>
      </c>
      <c r="L8" s="95"/>
      <c r="M8" s="95" t="s">
        <v>19</v>
      </c>
      <c r="N8" s="95"/>
      <c r="O8" s="95" t="s">
        <v>20</v>
      </c>
      <c r="P8" s="95"/>
      <c r="Q8" s="95" t="s">
        <v>7</v>
      </c>
      <c r="R8" s="95"/>
      <c r="S8" s="95" t="s">
        <v>8</v>
      </c>
      <c r="T8" s="95"/>
      <c r="U8" s="98" t="s">
        <v>24</v>
      </c>
      <c r="V8" s="109"/>
    </row>
    <row r="9" spans="1:22" ht="27" customHeight="1" x14ac:dyDescent="0.25">
      <c r="A9" s="91"/>
      <c r="B9" s="92"/>
      <c r="C9" s="92"/>
      <c r="D9" s="88"/>
      <c r="E9" s="89"/>
      <c r="F9" s="89"/>
      <c r="G9" s="89"/>
      <c r="H9" s="89"/>
      <c r="I9" s="93"/>
      <c r="J9" s="88"/>
      <c r="K9" s="22" t="s">
        <v>22</v>
      </c>
      <c r="L9" s="23" t="s">
        <v>23</v>
      </c>
      <c r="M9" s="22" t="s">
        <v>22</v>
      </c>
      <c r="N9" s="23" t="s">
        <v>23</v>
      </c>
      <c r="O9" s="22" t="s">
        <v>22</v>
      </c>
      <c r="P9" s="23" t="s">
        <v>23</v>
      </c>
      <c r="Q9" s="22" t="s">
        <v>22</v>
      </c>
      <c r="R9" s="23" t="s">
        <v>23</v>
      </c>
      <c r="S9" s="22" t="s">
        <v>22</v>
      </c>
      <c r="T9" s="23" t="s">
        <v>23</v>
      </c>
      <c r="U9" s="98"/>
      <c r="V9" s="109"/>
    </row>
    <row r="10" spans="1:22" ht="23.25" customHeight="1" x14ac:dyDescent="0.25">
      <c r="A10" s="66">
        <v>1</v>
      </c>
      <c r="B10" s="69" t="s">
        <v>79</v>
      </c>
      <c r="C10" s="72" t="s">
        <v>80</v>
      </c>
      <c r="D10" s="72" t="s">
        <v>81</v>
      </c>
      <c r="E10" s="72">
        <v>5</v>
      </c>
      <c r="F10" s="72">
        <v>21</v>
      </c>
      <c r="G10" s="72">
        <v>8</v>
      </c>
      <c r="H10" s="69">
        <v>4</v>
      </c>
      <c r="I10" s="74">
        <f>+H10/G10</f>
        <v>0.5</v>
      </c>
      <c r="J10" s="17" t="s">
        <v>104</v>
      </c>
      <c r="K10" s="18">
        <f>20000+107418</f>
        <v>127418</v>
      </c>
      <c r="L10" s="24">
        <f>16311+12839+20000+1418/2</f>
        <v>49859</v>
      </c>
      <c r="M10" s="18"/>
      <c r="N10" s="24"/>
      <c r="O10" s="18"/>
      <c r="P10" s="24"/>
      <c r="Q10" s="18"/>
      <c r="R10" s="24"/>
      <c r="S10" s="19">
        <f>+K10+M10+O10+Q10</f>
        <v>127418</v>
      </c>
      <c r="T10" s="19">
        <f>+L10+N10+P10+R10</f>
        <v>49859</v>
      </c>
      <c r="U10" s="20">
        <f>+T10/S10*100</f>
        <v>39.130264169897508</v>
      </c>
      <c r="V10" s="35"/>
    </row>
    <row r="11" spans="1:22" ht="23.25" customHeight="1" x14ac:dyDescent="0.25">
      <c r="A11" s="66"/>
      <c r="B11" s="69"/>
      <c r="C11" s="72"/>
      <c r="D11" s="72"/>
      <c r="E11" s="72"/>
      <c r="F11" s="72"/>
      <c r="G11" s="72"/>
      <c r="H11" s="69"/>
      <c r="I11" s="74"/>
      <c r="J11" s="2" t="s">
        <v>105</v>
      </c>
      <c r="K11" s="4">
        <f>25500+35700</f>
        <v>61200</v>
      </c>
      <c r="L11" s="24">
        <f>9000+17297+16756+1418/2</f>
        <v>43762</v>
      </c>
      <c r="M11" s="4"/>
      <c r="N11" s="25"/>
      <c r="O11" s="4"/>
      <c r="P11" s="25"/>
      <c r="Q11" s="4"/>
      <c r="R11" s="25"/>
      <c r="S11" s="19">
        <f t="shared" ref="S11:T75" si="0">+K11+M11+O11+Q11</f>
        <v>61200</v>
      </c>
      <c r="T11" s="19">
        <f t="shared" si="0"/>
        <v>43762</v>
      </c>
      <c r="U11" s="20">
        <f t="shared" ref="U11:U58" si="1">+T11/S11*100</f>
        <v>71.506535947712408</v>
      </c>
      <c r="V11" s="36"/>
    </row>
    <row r="12" spans="1:22" ht="23.25" customHeight="1" x14ac:dyDescent="0.25">
      <c r="A12" s="66"/>
      <c r="B12" s="69"/>
      <c r="C12" s="72"/>
      <c r="D12" s="72"/>
      <c r="E12" s="72"/>
      <c r="F12" s="72"/>
      <c r="G12" s="72"/>
      <c r="H12" s="69"/>
      <c r="I12" s="74"/>
      <c r="J12" s="17" t="s">
        <v>88</v>
      </c>
      <c r="K12" s="4">
        <v>20000</v>
      </c>
      <c r="L12" s="24"/>
      <c r="M12" s="4"/>
      <c r="N12" s="26"/>
      <c r="O12" s="4"/>
      <c r="P12" s="26"/>
      <c r="Q12" s="4"/>
      <c r="R12" s="26"/>
      <c r="S12" s="19">
        <f t="shared" ref="S12" si="2">+K12+M12+O12+Q12</f>
        <v>20000</v>
      </c>
      <c r="T12" s="19">
        <f t="shared" ref="T12" si="3">+L12+N12+P12+R12</f>
        <v>0</v>
      </c>
      <c r="U12" s="20">
        <f t="shared" ref="U12" si="4">+T12/S12*100</f>
        <v>0</v>
      </c>
      <c r="V12" s="37"/>
    </row>
    <row r="13" spans="1:22" ht="23.25" customHeight="1" x14ac:dyDescent="0.25">
      <c r="A13" s="66"/>
      <c r="B13" s="69"/>
      <c r="C13" s="72"/>
      <c r="D13" s="72"/>
      <c r="E13" s="72"/>
      <c r="F13" s="72"/>
      <c r="G13" s="72"/>
      <c r="H13" s="69"/>
      <c r="I13" s="74"/>
      <c r="J13" s="2" t="s">
        <v>119</v>
      </c>
      <c r="K13" s="57"/>
      <c r="L13" s="24">
        <f>1650+8750</f>
        <v>10400</v>
      </c>
      <c r="M13" s="57"/>
      <c r="N13" s="58"/>
      <c r="O13" s="57"/>
      <c r="P13" s="58"/>
      <c r="Q13" s="57"/>
      <c r="R13" s="58"/>
      <c r="S13" s="19">
        <f t="shared" ref="S13" si="5">+K13+M13+O13+Q13</f>
        <v>0</v>
      </c>
      <c r="T13" s="19">
        <f t="shared" ref="T13" si="6">+L13+N13+P13+R13</f>
        <v>10400</v>
      </c>
      <c r="U13" s="20" t="e">
        <f t="shared" ref="U13" si="7">+T13/S13*100</f>
        <v>#DIV/0!</v>
      </c>
      <c r="V13" s="59"/>
    </row>
    <row r="14" spans="1:22" ht="23.25" customHeight="1" thickBot="1" x14ac:dyDescent="0.3">
      <c r="A14" s="67"/>
      <c r="B14" s="70"/>
      <c r="C14" s="73"/>
      <c r="D14" s="73"/>
      <c r="E14" s="73"/>
      <c r="F14" s="73"/>
      <c r="G14" s="73"/>
      <c r="H14" s="70"/>
      <c r="I14" s="75"/>
      <c r="J14" s="2" t="s">
        <v>89</v>
      </c>
      <c r="K14" s="9">
        <f>79500-35700</f>
        <v>43800</v>
      </c>
      <c r="L14" s="24">
        <v>144783</v>
      </c>
      <c r="M14" s="9"/>
      <c r="N14" s="27"/>
      <c r="O14" s="9"/>
      <c r="P14" s="27"/>
      <c r="Q14" s="9"/>
      <c r="R14" s="27"/>
      <c r="S14" s="19">
        <f t="shared" si="0"/>
        <v>43800</v>
      </c>
      <c r="T14" s="19">
        <f t="shared" si="0"/>
        <v>144783</v>
      </c>
      <c r="U14" s="20">
        <f t="shared" si="1"/>
        <v>330.55479452054794</v>
      </c>
      <c r="V14" s="38"/>
    </row>
    <row r="15" spans="1:22" ht="23.25" customHeight="1" x14ac:dyDescent="0.25">
      <c r="A15" s="65">
        <v>2</v>
      </c>
      <c r="B15" s="69"/>
      <c r="C15" s="71" t="s">
        <v>82</v>
      </c>
      <c r="D15" s="71" t="s">
        <v>83</v>
      </c>
      <c r="E15" s="71">
        <v>0</v>
      </c>
      <c r="F15" s="71">
        <v>4</v>
      </c>
      <c r="G15" s="71">
        <v>1</v>
      </c>
      <c r="H15" s="68">
        <v>0.5</v>
      </c>
      <c r="I15" s="74">
        <f>+H15/G15</f>
        <v>0.5</v>
      </c>
      <c r="J15" s="6" t="s">
        <v>106</v>
      </c>
      <c r="K15" s="7"/>
      <c r="L15" s="28"/>
      <c r="M15" s="7"/>
      <c r="N15" s="28"/>
      <c r="O15" s="7"/>
      <c r="P15" s="28"/>
      <c r="Q15" s="7"/>
      <c r="R15" s="28"/>
      <c r="S15" s="19">
        <f t="shared" si="0"/>
        <v>0</v>
      </c>
      <c r="T15" s="19">
        <f t="shared" si="0"/>
        <v>0</v>
      </c>
      <c r="U15" s="20" t="e">
        <f>+T15/S15*100</f>
        <v>#DIV/0!</v>
      </c>
      <c r="V15" s="39"/>
    </row>
    <row r="16" spans="1:22" ht="23.25" customHeight="1" x14ac:dyDescent="0.25">
      <c r="A16" s="66"/>
      <c r="B16" s="69"/>
      <c r="C16" s="72"/>
      <c r="D16" s="72"/>
      <c r="E16" s="72"/>
      <c r="F16" s="72"/>
      <c r="G16" s="72"/>
      <c r="H16" s="69"/>
      <c r="I16" s="74"/>
      <c r="J16" s="17" t="s">
        <v>68</v>
      </c>
      <c r="K16" s="4"/>
      <c r="L16" s="26"/>
      <c r="M16" s="4"/>
      <c r="N16" s="26"/>
      <c r="O16" s="4"/>
      <c r="P16" s="26"/>
      <c r="Q16" s="4"/>
      <c r="R16" s="26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7"/>
    </row>
    <row r="17" spans="1:22" ht="23.25" customHeight="1" x14ac:dyDescent="0.25">
      <c r="A17" s="66"/>
      <c r="B17" s="69"/>
      <c r="C17" s="72"/>
      <c r="D17" s="72"/>
      <c r="E17" s="72"/>
      <c r="F17" s="72"/>
      <c r="G17" s="72"/>
      <c r="H17" s="69"/>
      <c r="I17" s="74"/>
      <c r="J17" s="2" t="s">
        <v>107</v>
      </c>
      <c r="K17" s="4">
        <v>20000</v>
      </c>
      <c r="L17" s="25"/>
      <c r="M17" s="4"/>
      <c r="N17" s="25"/>
      <c r="O17" s="4"/>
      <c r="P17" s="25"/>
      <c r="Q17" s="4"/>
      <c r="R17" s="25"/>
      <c r="S17" s="19">
        <f t="shared" si="0"/>
        <v>20000</v>
      </c>
      <c r="T17" s="19">
        <f t="shared" si="0"/>
        <v>0</v>
      </c>
      <c r="U17" s="20">
        <f t="shared" si="1"/>
        <v>0</v>
      </c>
      <c r="V17" s="36"/>
    </row>
    <row r="18" spans="1:22" ht="23.25" customHeight="1" thickBot="1" x14ac:dyDescent="0.3">
      <c r="A18" s="67"/>
      <c r="B18" s="70"/>
      <c r="C18" s="73"/>
      <c r="D18" s="73"/>
      <c r="E18" s="73"/>
      <c r="F18" s="73"/>
      <c r="G18" s="73"/>
      <c r="H18" s="70"/>
      <c r="I18" s="75"/>
      <c r="J18" s="2" t="s">
        <v>108</v>
      </c>
      <c r="K18" s="9"/>
      <c r="L18" s="29"/>
      <c r="M18" s="9"/>
      <c r="N18" s="29"/>
      <c r="O18" s="9"/>
      <c r="P18" s="29"/>
      <c r="Q18" s="9"/>
      <c r="R18" s="29"/>
      <c r="S18" s="19">
        <f t="shared" si="0"/>
        <v>0</v>
      </c>
      <c r="T18" s="19">
        <f t="shared" si="0"/>
        <v>0</v>
      </c>
      <c r="U18" s="20" t="e">
        <f t="shared" si="1"/>
        <v>#DIV/0!</v>
      </c>
      <c r="V18" s="40"/>
    </row>
    <row r="19" spans="1:22" ht="23.25" customHeight="1" x14ac:dyDescent="0.25">
      <c r="A19" s="65">
        <v>3</v>
      </c>
      <c r="B19" s="68"/>
      <c r="C19" s="71" t="s">
        <v>84</v>
      </c>
      <c r="D19" s="71" t="s">
        <v>85</v>
      </c>
      <c r="E19" s="71">
        <v>0</v>
      </c>
      <c r="F19" s="71">
        <v>1</v>
      </c>
      <c r="G19" s="71">
        <v>1</v>
      </c>
      <c r="H19" s="68">
        <v>0.8</v>
      </c>
      <c r="I19" s="74">
        <f>+H19/G19</f>
        <v>0.8</v>
      </c>
      <c r="J19" s="6" t="s">
        <v>109</v>
      </c>
      <c r="K19" s="7">
        <v>75223</v>
      </c>
      <c r="L19" s="24">
        <v>22775</v>
      </c>
      <c r="M19" s="7"/>
      <c r="N19" s="28"/>
      <c r="O19" s="7"/>
      <c r="P19" s="28"/>
      <c r="Q19" s="7"/>
      <c r="R19" s="28"/>
      <c r="S19" s="19">
        <f t="shared" si="0"/>
        <v>75223</v>
      </c>
      <c r="T19" s="19">
        <f t="shared" si="0"/>
        <v>22775</v>
      </c>
      <c r="U19" s="20">
        <f>+T19/S19*100</f>
        <v>30.27664411150845</v>
      </c>
      <c r="V19" s="39"/>
    </row>
    <row r="20" spans="1:22" ht="23.25" customHeight="1" x14ac:dyDescent="0.25">
      <c r="A20" s="66"/>
      <c r="B20" s="69"/>
      <c r="C20" s="72"/>
      <c r="D20" s="72"/>
      <c r="E20" s="72"/>
      <c r="F20" s="72"/>
      <c r="G20" s="72"/>
      <c r="H20" s="69"/>
      <c r="I20" s="74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x14ac:dyDescent="0.25">
      <c r="A21" s="66"/>
      <c r="B21" s="69"/>
      <c r="C21" s="72"/>
      <c r="D21" s="72"/>
      <c r="E21" s="72"/>
      <c r="F21" s="72"/>
      <c r="G21" s="72"/>
      <c r="H21" s="69"/>
      <c r="I21" s="74"/>
      <c r="J21" s="2"/>
      <c r="K21" s="4"/>
      <c r="L21" s="26"/>
      <c r="M21" s="4"/>
      <c r="N21" s="26"/>
      <c r="O21" s="4"/>
      <c r="P21" s="26"/>
      <c r="Q21" s="4"/>
      <c r="R21" s="26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7"/>
    </row>
    <row r="22" spans="1:22" ht="23.25" customHeight="1" thickBot="1" x14ac:dyDescent="0.3">
      <c r="A22" s="67"/>
      <c r="B22" s="70"/>
      <c r="C22" s="73"/>
      <c r="D22" s="73"/>
      <c r="E22" s="73"/>
      <c r="F22" s="73"/>
      <c r="G22" s="73"/>
      <c r="H22" s="70"/>
      <c r="I22" s="75"/>
      <c r="J22" s="8"/>
      <c r="K22" s="9"/>
      <c r="L22" s="27"/>
      <c r="M22" s="9"/>
      <c r="N22" s="27"/>
      <c r="O22" s="9"/>
      <c r="P22" s="27"/>
      <c r="Q22" s="9"/>
      <c r="R22" s="27"/>
      <c r="S22" s="19">
        <f t="shared" si="0"/>
        <v>0</v>
      </c>
      <c r="T22" s="19">
        <f t="shared" si="0"/>
        <v>0</v>
      </c>
      <c r="U22" s="20" t="e">
        <f t="shared" si="1"/>
        <v>#DIV/0!</v>
      </c>
      <c r="V22" s="38"/>
    </row>
    <row r="23" spans="1:22" ht="23.25" customHeight="1" x14ac:dyDescent="0.25">
      <c r="A23" s="65">
        <v>4</v>
      </c>
      <c r="B23" s="68"/>
      <c r="C23" s="71"/>
      <c r="D23" s="71"/>
      <c r="E23" s="71"/>
      <c r="F23" s="71"/>
      <c r="G23" s="50"/>
      <c r="H23" s="53"/>
      <c r="I23" s="74"/>
      <c r="J23" s="6"/>
      <c r="K23" s="7"/>
      <c r="L23" s="30"/>
      <c r="M23" s="7"/>
      <c r="N23" s="30"/>
      <c r="O23" s="7"/>
      <c r="P23" s="30"/>
      <c r="Q23" s="7"/>
      <c r="R23" s="30"/>
      <c r="S23" s="19">
        <f t="shared" si="0"/>
        <v>0</v>
      </c>
      <c r="T23" s="19">
        <f t="shared" si="0"/>
        <v>0</v>
      </c>
      <c r="U23" s="20" t="e">
        <f>+T23/S23*100</f>
        <v>#DIV/0!</v>
      </c>
      <c r="V23" s="41"/>
    </row>
    <row r="24" spans="1:22" ht="23.25" customHeight="1" x14ac:dyDescent="0.25">
      <c r="A24" s="66"/>
      <c r="B24" s="69"/>
      <c r="C24" s="72"/>
      <c r="D24" s="72"/>
      <c r="E24" s="72"/>
      <c r="F24" s="72"/>
      <c r="G24" s="51"/>
      <c r="H24" s="53"/>
      <c r="I24" s="74"/>
      <c r="J24" s="2"/>
      <c r="K24" s="4"/>
      <c r="L24" s="25"/>
      <c r="M24" s="4"/>
      <c r="N24" s="25"/>
      <c r="O24" s="4"/>
      <c r="P24" s="25"/>
      <c r="Q24" s="4"/>
      <c r="R24" s="25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6"/>
    </row>
    <row r="25" spans="1:22" ht="23.25" customHeight="1" x14ac:dyDescent="0.25">
      <c r="A25" s="66"/>
      <c r="B25" s="69"/>
      <c r="C25" s="72"/>
      <c r="D25" s="72"/>
      <c r="E25" s="72"/>
      <c r="F25" s="72"/>
      <c r="G25" s="51"/>
      <c r="H25" s="53"/>
      <c r="I25" s="74"/>
      <c r="J25" s="2"/>
      <c r="K25" s="4"/>
      <c r="L25" s="26"/>
      <c r="M25" s="4"/>
      <c r="N25" s="26"/>
      <c r="O25" s="4"/>
      <c r="P25" s="26"/>
      <c r="Q25" s="4"/>
      <c r="R25" s="26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7"/>
    </row>
    <row r="26" spans="1:22" ht="23.25" customHeight="1" thickBot="1" x14ac:dyDescent="0.3">
      <c r="A26" s="67"/>
      <c r="B26" s="70"/>
      <c r="C26" s="73"/>
      <c r="D26" s="73"/>
      <c r="E26" s="73"/>
      <c r="F26" s="73"/>
      <c r="G26" s="52"/>
      <c r="H26" s="54"/>
      <c r="I26" s="75"/>
      <c r="J26" s="8"/>
      <c r="K26" s="9"/>
      <c r="L26" s="27"/>
      <c r="M26" s="9"/>
      <c r="N26" s="27"/>
      <c r="O26" s="9"/>
      <c r="P26" s="27"/>
      <c r="Q26" s="9"/>
      <c r="R26" s="27"/>
      <c r="S26" s="19">
        <f t="shared" si="0"/>
        <v>0</v>
      </c>
      <c r="T26" s="19">
        <f t="shared" si="0"/>
        <v>0</v>
      </c>
      <c r="U26" s="20" t="e">
        <f t="shared" si="1"/>
        <v>#DIV/0!</v>
      </c>
      <c r="V26" s="38"/>
    </row>
    <row r="27" spans="1:22" ht="23.25" customHeight="1" x14ac:dyDescent="0.25">
      <c r="A27" s="65">
        <v>5</v>
      </c>
      <c r="B27" s="69"/>
      <c r="C27" s="72"/>
      <c r="D27" s="72"/>
      <c r="E27" s="72"/>
      <c r="F27" s="72"/>
      <c r="G27" s="50"/>
      <c r="H27" s="53"/>
      <c r="I27" s="74"/>
      <c r="J27" s="6"/>
      <c r="K27" s="7"/>
      <c r="L27" s="28"/>
      <c r="M27" s="7"/>
      <c r="N27" s="28"/>
      <c r="O27" s="7"/>
      <c r="P27" s="28"/>
      <c r="Q27" s="7"/>
      <c r="R27" s="28"/>
      <c r="S27" s="19">
        <f t="shared" si="0"/>
        <v>0</v>
      </c>
      <c r="T27" s="19">
        <f t="shared" si="0"/>
        <v>0</v>
      </c>
      <c r="U27" s="20" t="e">
        <f>+T27/S27*100</f>
        <v>#DIV/0!</v>
      </c>
      <c r="V27" s="39"/>
    </row>
    <row r="28" spans="1:22" ht="23.25" customHeight="1" x14ac:dyDescent="0.25">
      <c r="A28" s="66"/>
      <c r="B28" s="69"/>
      <c r="C28" s="72"/>
      <c r="D28" s="72"/>
      <c r="E28" s="72"/>
      <c r="F28" s="72"/>
      <c r="G28" s="51"/>
      <c r="H28" s="53"/>
      <c r="I28" s="74"/>
      <c r="J28" s="2"/>
      <c r="K28" s="4"/>
      <c r="L28" s="26"/>
      <c r="M28" s="4"/>
      <c r="N28" s="26"/>
      <c r="O28" s="4"/>
      <c r="P28" s="26"/>
      <c r="Q28" s="4"/>
      <c r="R28" s="26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7"/>
    </row>
    <row r="29" spans="1:22" ht="23.25" customHeight="1" x14ac:dyDescent="0.25">
      <c r="A29" s="66"/>
      <c r="B29" s="69"/>
      <c r="C29" s="72"/>
      <c r="D29" s="72"/>
      <c r="E29" s="72"/>
      <c r="F29" s="72"/>
      <c r="G29" s="51"/>
      <c r="H29" s="53"/>
      <c r="I29" s="74"/>
      <c r="J29" s="2"/>
      <c r="K29" s="4"/>
      <c r="L29" s="25"/>
      <c r="M29" s="4"/>
      <c r="N29" s="25"/>
      <c r="O29" s="4"/>
      <c r="P29" s="25"/>
      <c r="Q29" s="4"/>
      <c r="R29" s="25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36"/>
    </row>
    <row r="30" spans="1:22" ht="23.25" customHeight="1" thickBot="1" x14ac:dyDescent="0.3">
      <c r="A30" s="67"/>
      <c r="B30" s="70"/>
      <c r="C30" s="73"/>
      <c r="D30" s="73"/>
      <c r="E30" s="73"/>
      <c r="F30" s="73"/>
      <c r="G30" s="52"/>
      <c r="H30" s="54"/>
      <c r="I30" s="75"/>
      <c r="J30" s="8"/>
      <c r="K30" s="9"/>
      <c r="L30" s="29"/>
      <c r="M30" s="9"/>
      <c r="N30" s="29"/>
      <c r="O30" s="9"/>
      <c r="P30" s="29"/>
      <c r="Q30" s="9"/>
      <c r="R30" s="29"/>
      <c r="S30" s="19">
        <f t="shared" si="0"/>
        <v>0</v>
      </c>
      <c r="T30" s="19">
        <f t="shared" si="0"/>
        <v>0</v>
      </c>
      <c r="U30" s="20" t="e">
        <f t="shared" si="1"/>
        <v>#DIV/0!</v>
      </c>
      <c r="V30" s="40"/>
    </row>
    <row r="31" spans="1:22" ht="23.25" customHeight="1" x14ac:dyDescent="0.25">
      <c r="A31" s="65">
        <v>6</v>
      </c>
      <c r="B31" s="69"/>
      <c r="C31" s="71"/>
      <c r="D31" s="71"/>
      <c r="E31" s="71"/>
      <c r="F31" s="71"/>
      <c r="G31" s="50"/>
      <c r="H31" s="53"/>
      <c r="I31" s="74"/>
      <c r="J31" s="6"/>
      <c r="K31" s="7"/>
      <c r="L31" s="28"/>
      <c r="M31" s="7"/>
      <c r="N31" s="28"/>
      <c r="O31" s="7"/>
      <c r="P31" s="28"/>
      <c r="Q31" s="7"/>
      <c r="R31" s="28"/>
      <c r="S31" s="19">
        <f t="shared" si="0"/>
        <v>0</v>
      </c>
      <c r="T31" s="19">
        <f t="shared" si="0"/>
        <v>0</v>
      </c>
      <c r="U31" s="20" t="e">
        <f>+T31/S31*100</f>
        <v>#DIV/0!</v>
      </c>
      <c r="V31" s="39"/>
    </row>
    <row r="32" spans="1:22" ht="23.25" customHeight="1" x14ac:dyDescent="0.25">
      <c r="A32" s="66"/>
      <c r="B32" s="69"/>
      <c r="C32" s="72"/>
      <c r="D32" s="72"/>
      <c r="E32" s="72"/>
      <c r="F32" s="72"/>
      <c r="G32" s="51"/>
      <c r="H32" s="53"/>
      <c r="I32" s="74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x14ac:dyDescent="0.25">
      <c r="A33" s="66"/>
      <c r="B33" s="69"/>
      <c r="C33" s="72"/>
      <c r="D33" s="72"/>
      <c r="E33" s="72"/>
      <c r="F33" s="72"/>
      <c r="G33" s="51"/>
      <c r="H33" s="53"/>
      <c r="I33" s="74"/>
      <c r="J33" s="2"/>
      <c r="K33" s="4"/>
      <c r="L33" s="26"/>
      <c r="M33" s="4"/>
      <c r="N33" s="26"/>
      <c r="O33" s="4"/>
      <c r="P33" s="26"/>
      <c r="Q33" s="4"/>
      <c r="R33" s="26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7"/>
    </row>
    <row r="34" spans="1:22" ht="23.25" customHeight="1" thickBot="1" x14ac:dyDescent="0.3">
      <c r="A34" s="67"/>
      <c r="B34" s="70"/>
      <c r="C34" s="73"/>
      <c r="D34" s="73"/>
      <c r="E34" s="73"/>
      <c r="F34" s="73"/>
      <c r="G34" s="52"/>
      <c r="H34" s="54"/>
      <c r="I34" s="75"/>
      <c r="J34" s="8"/>
      <c r="K34" s="9"/>
      <c r="L34" s="27"/>
      <c r="M34" s="9"/>
      <c r="N34" s="27"/>
      <c r="O34" s="9"/>
      <c r="P34" s="27"/>
      <c r="Q34" s="9"/>
      <c r="R34" s="27"/>
      <c r="S34" s="19">
        <f t="shared" si="0"/>
        <v>0</v>
      </c>
      <c r="T34" s="19">
        <f t="shared" si="0"/>
        <v>0</v>
      </c>
      <c r="U34" s="20" t="e">
        <f t="shared" si="1"/>
        <v>#DIV/0!</v>
      </c>
      <c r="V34" s="38"/>
    </row>
    <row r="35" spans="1:22" ht="23.25" customHeight="1" x14ac:dyDescent="0.25">
      <c r="A35" s="65">
        <v>7</v>
      </c>
      <c r="B35" s="68"/>
      <c r="C35" s="71"/>
      <c r="D35" s="71"/>
      <c r="E35" s="71"/>
      <c r="F35" s="71"/>
      <c r="G35" s="50"/>
      <c r="H35" s="53"/>
      <c r="I35" s="74"/>
      <c r="J35" s="6"/>
      <c r="K35" s="7"/>
      <c r="L35" s="30"/>
      <c r="M35" s="7"/>
      <c r="N35" s="30"/>
      <c r="O35" s="7"/>
      <c r="P35" s="30"/>
      <c r="Q35" s="7"/>
      <c r="R35" s="30"/>
      <c r="S35" s="19">
        <f t="shared" si="0"/>
        <v>0</v>
      </c>
      <c r="T35" s="19">
        <f t="shared" si="0"/>
        <v>0</v>
      </c>
      <c r="U35" s="20" t="e">
        <f>+T35/S35*100</f>
        <v>#DIV/0!</v>
      </c>
      <c r="V35" s="41"/>
    </row>
    <row r="36" spans="1:22" ht="23.25" customHeight="1" x14ac:dyDescent="0.25">
      <c r="A36" s="66"/>
      <c r="B36" s="69"/>
      <c r="C36" s="72"/>
      <c r="D36" s="72"/>
      <c r="E36" s="72"/>
      <c r="F36" s="72"/>
      <c r="G36" s="51"/>
      <c r="H36" s="53"/>
      <c r="I36" s="74"/>
      <c r="J36" s="2"/>
      <c r="K36" s="4"/>
      <c r="L36" s="25"/>
      <c r="M36" s="4"/>
      <c r="N36" s="25"/>
      <c r="O36" s="4"/>
      <c r="P36" s="25"/>
      <c r="Q36" s="4"/>
      <c r="R36" s="25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6"/>
    </row>
    <row r="37" spans="1:22" ht="23.25" customHeight="1" x14ac:dyDescent="0.25">
      <c r="A37" s="66"/>
      <c r="B37" s="69"/>
      <c r="C37" s="72"/>
      <c r="D37" s="72"/>
      <c r="E37" s="72"/>
      <c r="F37" s="72"/>
      <c r="G37" s="51"/>
      <c r="H37" s="53"/>
      <c r="I37" s="74"/>
      <c r="J37" s="2"/>
      <c r="K37" s="4"/>
      <c r="L37" s="26"/>
      <c r="M37" s="4"/>
      <c r="N37" s="26"/>
      <c r="O37" s="4"/>
      <c r="P37" s="26"/>
      <c r="Q37" s="4"/>
      <c r="R37" s="26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7"/>
    </row>
    <row r="38" spans="1:22" ht="23.25" customHeight="1" thickBot="1" x14ac:dyDescent="0.3">
      <c r="A38" s="67"/>
      <c r="B38" s="70"/>
      <c r="C38" s="73"/>
      <c r="D38" s="73"/>
      <c r="E38" s="73"/>
      <c r="F38" s="73"/>
      <c r="G38" s="52"/>
      <c r="H38" s="54"/>
      <c r="I38" s="75"/>
      <c r="J38" s="8"/>
      <c r="K38" s="9"/>
      <c r="L38" s="27"/>
      <c r="M38" s="9"/>
      <c r="N38" s="27"/>
      <c r="O38" s="9"/>
      <c r="P38" s="27"/>
      <c r="Q38" s="9"/>
      <c r="R38" s="27"/>
      <c r="S38" s="19">
        <f t="shared" si="0"/>
        <v>0</v>
      </c>
      <c r="T38" s="19">
        <f t="shared" si="0"/>
        <v>0</v>
      </c>
      <c r="U38" s="20" t="e">
        <f t="shared" si="1"/>
        <v>#DIV/0!</v>
      </c>
      <c r="V38" s="38"/>
    </row>
    <row r="39" spans="1:22" ht="23.25" customHeight="1" x14ac:dyDescent="0.25">
      <c r="A39" s="65">
        <v>8</v>
      </c>
      <c r="B39" s="68"/>
      <c r="C39" s="71"/>
      <c r="D39" s="71"/>
      <c r="E39" s="71"/>
      <c r="F39" s="71"/>
      <c r="G39" s="50"/>
      <c r="H39" s="53"/>
      <c r="I39" s="74"/>
      <c r="J39" s="6"/>
      <c r="K39" s="7"/>
      <c r="L39" s="28"/>
      <c r="M39" s="7"/>
      <c r="N39" s="28"/>
      <c r="O39" s="7"/>
      <c r="P39" s="28"/>
      <c r="Q39" s="7"/>
      <c r="R39" s="28"/>
      <c r="S39" s="19">
        <f t="shared" si="0"/>
        <v>0</v>
      </c>
      <c r="T39" s="19">
        <f t="shared" si="0"/>
        <v>0</v>
      </c>
      <c r="U39" s="20" t="e">
        <f>+T39/S39*100</f>
        <v>#DIV/0!</v>
      </c>
      <c r="V39" s="39"/>
    </row>
    <row r="40" spans="1:22" ht="23.25" customHeight="1" x14ac:dyDescent="0.25">
      <c r="A40" s="66"/>
      <c r="B40" s="69"/>
      <c r="C40" s="72"/>
      <c r="D40" s="72"/>
      <c r="E40" s="72"/>
      <c r="F40" s="72"/>
      <c r="G40" s="51"/>
      <c r="H40" s="53"/>
      <c r="I40" s="74"/>
      <c r="J40" s="2"/>
      <c r="K40" s="4"/>
      <c r="L40" s="26"/>
      <c r="M40" s="4"/>
      <c r="N40" s="26"/>
      <c r="O40" s="4"/>
      <c r="P40" s="26"/>
      <c r="Q40" s="4"/>
      <c r="R40" s="26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7"/>
    </row>
    <row r="41" spans="1:22" ht="23.25" customHeight="1" x14ac:dyDescent="0.25">
      <c r="A41" s="66"/>
      <c r="B41" s="69"/>
      <c r="C41" s="72"/>
      <c r="D41" s="72"/>
      <c r="E41" s="72"/>
      <c r="F41" s="72"/>
      <c r="G41" s="51"/>
      <c r="H41" s="53"/>
      <c r="I41" s="74"/>
      <c r="J41" s="2"/>
      <c r="K41" s="4"/>
      <c r="L41" s="25"/>
      <c r="M41" s="4"/>
      <c r="N41" s="25"/>
      <c r="O41" s="4"/>
      <c r="P41" s="25"/>
      <c r="Q41" s="4"/>
      <c r="R41" s="25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36"/>
    </row>
    <row r="42" spans="1:22" ht="23.25" customHeight="1" thickBot="1" x14ac:dyDescent="0.3">
      <c r="A42" s="67"/>
      <c r="B42" s="70"/>
      <c r="C42" s="73"/>
      <c r="D42" s="73"/>
      <c r="E42" s="73"/>
      <c r="F42" s="73"/>
      <c r="G42" s="52"/>
      <c r="H42" s="54"/>
      <c r="I42" s="75"/>
      <c r="J42" s="8"/>
      <c r="K42" s="9"/>
      <c r="L42" s="29"/>
      <c r="M42" s="9"/>
      <c r="N42" s="29"/>
      <c r="O42" s="9"/>
      <c r="P42" s="29"/>
      <c r="Q42" s="9"/>
      <c r="R42" s="29"/>
      <c r="S42" s="19">
        <f t="shared" si="0"/>
        <v>0</v>
      </c>
      <c r="T42" s="19">
        <f t="shared" si="0"/>
        <v>0</v>
      </c>
      <c r="U42" s="20" t="e">
        <f t="shared" si="1"/>
        <v>#DIV/0!</v>
      </c>
      <c r="V42" s="40"/>
    </row>
    <row r="43" spans="1:22" ht="23.25" customHeight="1" x14ac:dyDescent="0.25">
      <c r="A43" s="65">
        <v>9</v>
      </c>
      <c r="B43" s="68"/>
      <c r="C43" s="71"/>
      <c r="D43" s="71"/>
      <c r="E43" s="71"/>
      <c r="F43" s="71"/>
      <c r="G43" s="50"/>
      <c r="H43" s="53"/>
      <c r="I43" s="74"/>
      <c r="J43" s="6"/>
      <c r="K43" s="7"/>
      <c r="L43" s="28"/>
      <c r="M43" s="7"/>
      <c r="N43" s="28"/>
      <c r="O43" s="7"/>
      <c r="P43" s="28"/>
      <c r="Q43" s="7"/>
      <c r="R43" s="28"/>
      <c r="S43" s="19">
        <f t="shared" si="0"/>
        <v>0</v>
      </c>
      <c r="T43" s="19">
        <f t="shared" si="0"/>
        <v>0</v>
      </c>
      <c r="U43" s="20" t="e">
        <f>+T43/S43*100</f>
        <v>#DIV/0!</v>
      </c>
      <c r="V43" s="39"/>
    </row>
    <row r="44" spans="1:22" ht="23.25" customHeight="1" x14ac:dyDescent="0.25">
      <c r="A44" s="66"/>
      <c r="B44" s="69"/>
      <c r="C44" s="72"/>
      <c r="D44" s="72"/>
      <c r="E44" s="72"/>
      <c r="F44" s="72"/>
      <c r="G44" s="51"/>
      <c r="H44" s="53"/>
      <c r="I44" s="74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x14ac:dyDescent="0.25">
      <c r="A45" s="66"/>
      <c r="B45" s="69"/>
      <c r="C45" s="72"/>
      <c r="D45" s="72"/>
      <c r="E45" s="72"/>
      <c r="F45" s="72"/>
      <c r="G45" s="51"/>
      <c r="H45" s="53"/>
      <c r="I45" s="74"/>
      <c r="J45" s="2"/>
      <c r="K45" s="4"/>
      <c r="L45" s="26"/>
      <c r="M45" s="4"/>
      <c r="N45" s="26"/>
      <c r="O45" s="4"/>
      <c r="P45" s="26"/>
      <c r="Q45" s="4"/>
      <c r="R45" s="26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7"/>
    </row>
    <row r="46" spans="1:22" ht="23.25" customHeight="1" thickBot="1" x14ac:dyDescent="0.3">
      <c r="A46" s="67"/>
      <c r="B46" s="70"/>
      <c r="C46" s="73"/>
      <c r="D46" s="73"/>
      <c r="E46" s="73"/>
      <c r="F46" s="73"/>
      <c r="G46" s="52"/>
      <c r="H46" s="54"/>
      <c r="I46" s="75"/>
      <c r="J46" s="8"/>
      <c r="K46" s="9"/>
      <c r="L46" s="27"/>
      <c r="M46" s="9"/>
      <c r="N46" s="27"/>
      <c r="O46" s="9"/>
      <c r="P46" s="27"/>
      <c r="Q46" s="9"/>
      <c r="R46" s="27"/>
      <c r="S46" s="19">
        <f t="shared" si="0"/>
        <v>0</v>
      </c>
      <c r="T46" s="19">
        <f t="shared" si="0"/>
        <v>0</v>
      </c>
      <c r="U46" s="20" t="e">
        <f t="shared" si="1"/>
        <v>#DIV/0!</v>
      </c>
      <c r="V46" s="38"/>
    </row>
    <row r="47" spans="1:22" ht="52.5" customHeight="1" x14ac:dyDescent="0.25">
      <c r="A47" s="65">
        <v>10</v>
      </c>
      <c r="B47" s="68"/>
      <c r="C47" s="71"/>
      <c r="D47" s="71"/>
      <c r="E47" s="71"/>
      <c r="F47" s="71"/>
      <c r="G47" s="50"/>
      <c r="H47" s="53"/>
      <c r="I47" s="74"/>
      <c r="J47" s="6"/>
      <c r="K47" s="7"/>
      <c r="L47" s="30"/>
      <c r="M47" s="7"/>
      <c r="N47" s="30"/>
      <c r="O47" s="7"/>
      <c r="P47" s="30"/>
      <c r="Q47" s="7"/>
      <c r="R47" s="30"/>
      <c r="S47" s="19">
        <f t="shared" si="0"/>
        <v>0</v>
      </c>
      <c r="T47" s="19">
        <f t="shared" si="0"/>
        <v>0</v>
      </c>
      <c r="U47" s="20" t="e">
        <f>+T47/S47*100</f>
        <v>#DIV/0!</v>
      </c>
      <c r="V47" s="41"/>
    </row>
    <row r="48" spans="1:22" ht="23.25" customHeight="1" x14ac:dyDescent="0.25">
      <c r="A48" s="66"/>
      <c r="B48" s="69"/>
      <c r="C48" s="72"/>
      <c r="D48" s="72"/>
      <c r="E48" s="72"/>
      <c r="F48" s="72"/>
      <c r="G48" s="51"/>
      <c r="H48" s="53"/>
      <c r="I48" s="74"/>
      <c r="J48" s="2"/>
      <c r="K48" s="4"/>
      <c r="L48" s="25"/>
      <c r="M48" s="4"/>
      <c r="N48" s="25"/>
      <c r="O48" s="4"/>
      <c r="P48" s="25"/>
      <c r="Q48" s="4"/>
      <c r="R48" s="25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6"/>
    </row>
    <row r="49" spans="1:22" ht="23.25" customHeight="1" x14ac:dyDescent="0.25">
      <c r="A49" s="66"/>
      <c r="B49" s="69"/>
      <c r="C49" s="72"/>
      <c r="D49" s="72"/>
      <c r="E49" s="72"/>
      <c r="F49" s="72"/>
      <c r="G49" s="51"/>
      <c r="H49" s="53"/>
      <c r="I49" s="74"/>
      <c r="J49" s="2"/>
      <c r="K49" s="4"/>
      <c r="L49" s="26"/>
      <c r="M49" s="4"/>
      <c r="N49" s="26"/>
      <c r="O49" s="4"/>
      <c r="P49" s="26"/>
      <c r="Q49" s="4"/>
      <c r="R49" s="26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7"/>
    </row>
    <row r="50" spans="1:22" ht="23.25" customHeight="1" thickBot="1" x14ac:dyDescent="0.3">
      <c r="A50" s="67"/>
      <c r="B50" s="70"/>
      <c r="C50" s="73"/>
      <c r="D50" s="73"/>
      <c r="E50" s="73"/>
      <c r="F50" s="73"/>
      <c r="G50" s="52"/>
      <c r="H50" s="54"/>
      <c r="I50" s="75"/>
      <c r="J50" s="8"/>
      <c r="K50" s="9"/>
      <c r="L50" s="27"/>
      <c r="M50" s="9"/>
      <c r="N50" s="27"/>
      <c r="O50" s="9"/>
      <c r="P50" s="27"/>
      <c r="Q50" s="9"/>
      <c r="R50" s="27"/>
      <c r="S50" s="19">
        <f t="shared" si="0"/>
        <v>0</v>
      </c>
      <c r="T50" s="19">
        <f t="shared" si="0"/>
        <v>0</v>
      </c>
      <c r="U50" s="20" t="e">
        <f t="shared" si="1"/>
        <v>#DIV/0!</v>
      </c>
      <c r="V50" s="38"/>
    </row>
    <row r="51" spans="1:22" ht="23.25" customHeight="1" x14ac:dyDescent="0.25">
      <c r="A51" s="65">
        <v>11</v>
      </c>
      <c r="B51" s="68"/>
      <c r="C51" s="71"/>
      <c r="D51" s="71"/>
      <c r="E51" s="71"/>
      <c r="F51" s="71"/>
      <c r="G51" s="50"/>
      <c r="H51" s="53"/>
      <c r="I51" s="74"/>
      <c r="J51" s="6"/>
      <c r="K51" s="7"/>
      <c r="L51" s="28"/>
      <c r="M51" s="7"/>
      <c r="N51" s="28"/>
      <c r="O51" s="7"/>
      <c r="P51" s="28"/>
      <c r="Q51" s="7"/>
      <c r="R51" s="28"/>
      <c r="S51" s="19">
        <f t="shared" si="0"/>
        <v>0</v>
      </c>
      <c r="T51" s="19">
        <f t="shared" si="0"/>
        <v>0</v>
      </c>
      <c r="U51" s="20" t="e">
        <f>+T51/S51*100</f>
        <v>#DIV/0!</v>
      </c>
      <c r="V51" s="39"/>
    </row>
    <row r="52" spans="1:22" ht="23.25" customHeight="1" x14ac:dyDescent="0.25">
      <c r="A52" s="66"/>
      <c r="B52" s="69"/>
      <c r="C52" s="72"/>
      <c r="D52" s="72"/>
      <c r="E52" s="72"/>
      <c r="F52" s="72"/>
      <c r="G52" s="51"/>
      <c r="H52" s="53"/>
      <c r="I52" s="74"/>
      <c r="J52" s="2"/>
      <c r="K52" s="4"/>
      <c r="L52" s="26"/>
      <c r="M52" s="4"/>
      <c r="N52" s="26"/>
      <c r="O52" s="4"/>
      <c r="P52" s="26"/>
      <c r="Q52" s="4"/>
      <c r="R52" s="26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7"/>
    </row>
    <row r="53" spans="1:22" ht="23.25" customHeight="1" x14ac:dyDescent="0.25">
      <c r="A53" s="66"/>
      <c r="B53" s="69"/>
      <c r="C53" s="72"/>
      <c r="D53" s="72"/>
      <c r="E53" s="72"/>
      <c r="F53" s="72"/>
      <c r="G53" s="51"/>
      <c r="H53" s="53"/>
      <c r="I53" s="74"/>
      <c r="J53" s="2"/>
      <c r="K53" s="4"/>
      <c r="L53" s="25"/>
      <c r="M53" s="4"/>
      <c r="N53" s="25"/>
      <c r="O53" s="4"/>
      <c r="P53" s="25"/>
      <c r="Q53" s="4"/>
      <c r="R53" s="25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36"/>
    </row>
    <row r="54" spans="1:22" ht="23.25" customHeight="1" thickBot="1" x14ac:dyDescent="0.3">
      <c r="A54" s="67"/>
      <c r="B54" s="70"/>
      <c r="C54" s="73"/>
      <c r="D54" s="73"/>
      <c r="E54" s="73"/>
      <c r="F54" s="73"/>
      <c r="G54" s="52"/>
      <c r="H54" s="54"/>
      <c r="I54" s="75"/>
      <c r="J54" s="8"/>
      <c r="K54" s="9"/>
      <c r="L54" s="29"/>
      <c r="M54" s="9"/>
      <c r="N54" s="29"/>
      <c r="O54" s="9"/>
      <c r="P54" s="29"/>
      <c r="Q54" s="9"/>
      <c r="R54" s="29"/>
      <c r="S54" s="19">
        <f t="shared" si="0"/>
        <v>0</v>
      </c>
      <c r="T54" s="19">
        <f t="shared" si="0"/>
        <v>0</v>
      </c>
      <c r="U54" s="20" t="e">
        <f t="shared" si="1"/>
        <v>#DIV/0!</v>
      </c>
      <c r="V54" s="40"/>
    </row>
    <row r="55" spans="1:22" ht="23.25" customHeight="1" x14ac:dyDescent="0.25">
      <c r="A55" s="65">
        <v>12</v>
      </c>
      <c r="B55" s="68"/>
      <c r="C55" s="71"/>
      <c r="D55" s="71"/>
      <c r="E55" s="71"/>
      <c r="F55" s="71"/>
      <c r="G55" s="50"/>
      <c r="H55" s="53"/>
      <c r="I55" s="74"/>
      <c r="J55" s="6"/>
      <c r="K55" s="7"/>
      <c r="L55" s="28"/>
      <c r="M55" s="7"/>
      <c r="N55" s="28"/>
      <c r="O55" s="7"/>
      <c r="P55" s="28"/>
      <c r="Q55" s="7"/>
      <c r="R55" s="28"/>
      <c r="S55" s="19">
        <f t="shared" si="0"/>
        <v>0</v>
      </c>
      <c r="T55" s="19">
        <f t="shared" si="0"/>
        <v>0</v>
      </c>
      <c r="U55" s="20" t="e">
        <f>+T55/S55*100</f>
        <v>#DIV/0!</v>
      </c>
      <c r="V55" s="39"/>
    </row>
    <row r="56" spans="1:22" ht="23.25" customHeight="1" x14ac:dyDescent="0.25">
      <c r="A56" s="66"/>
      <c r="B56" s="69"/>
      <c r="C56" s="72"/>
      <c r="D56" s="72"/>
      <c r="E56" s="72"/>
      <c r="F56" s="72"/>
      <c r="G56" s="51"/>
      <c r="H56" s="53"/>
      <c r="I56" s="74"/>
      <c r="J56" s="2"/>
      <c r="K56" s="4"/>
      <c r="L56" s="26"/>
      <c r="M56" s="4"/>
      <c r="N56" s="26"/>
      <c r="O56" s="4"/>
      <c r="P56" s="26"/>
      <c r="Q56" s="4"/>
      <c r="R56" s="26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7"/>
    </row>
    <row r="57" spans="1:22" ht="23.25" customHeight="1" x14ac:dyDescent="0.25">
      <c r="A57" s="66"/>
      <c r="B57" s="69"/>
      <c r="C57" s="72"/>
      <c r="D57" s="72"/>
      <c r="E57" s="72"/>
      <c r="F57" s="72"/>
      <c r="G57" s="51"/>
      <c r="H57" s="53"/>
      <c r="I57" s="74"/>
      <c r="J57" s="2"/>
      <c r="K57" s="4"/>
      <c r="L57" s="25"/>
      <c r="M57" s="4"/>
      <c r="N57" s="25"/>
      <c r="O57" s="4"/>
      <c r="P57" s="25"/>
      <c r="Q57" s="4"/>
      <c r="R57" s="25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36"/>
    </row>
    <row r="58" spans="1:22" ht="51" customHeight="1" thickBot="1" x14ac:dyDescent="0.3">
      <c r="A58" s="67"/>
      <c r="B58" s="70"/>
      <c r="C58" s="73"/>
      <c r="D58" s="73"/>
      <c r="E58" s="73"/>
      <c r="F58" s="73"/>
      <c r="G58" s="52"/>
      <c r="H58" s="54"/>
      <c r="I58" s="75"/>
      <c r="J58" s="8"/>
      <c r="K58" s="9"/>
      <c r="L58" s="29"/>
      <c r="M58" s="9"/>
      <c r="N58" s="29"/>
      <c r="O58" s="9"/>
      <c r="P58" s="29"/>
      <c r="Q58" s="9"/>
      <c r="R58" s="29"/>
      <c r="S58" s="19">
        <f t="shared" si="0"/>
        <v>0</v>
      </c>
      <c r="T58" s="19">
        <f t="shared" si="0"/>
        <v>0</v>
      </c>
      <c r="U58" s="20" t="e">
        <f t="shared" si="1"/>
        <v>#DIV/0!</v>
      </c>
      <c r="V58" s="40"/>
    </row>
    <row r="59" spans="1:22" ht="23.25" customHeight="1" x14ac:dyDescent="0.25">
      <c r="A59" s="65">
        <v>13</v>
      </c>
      <c r="B59" s="68"/>
      <c r="C59" s="71"/>
      <c r="D59" s="71"/>
      <c r="E59" s="71"/>
      <c r="F59" s="71"/>
      <c r="G59" s="51"/>
      <c r="H59" s="53"/>
      <c r="I59" s="74"/>
      <c r="J59" s="17"/>
      <c r="K59" s="18"/>
      <c r="L59" s="24"/>
      <c r="M59" s="18"/>
      <c r="N59" s="24"/>
      <c r="O59" s="18"/>
      <c r="P59" s="24"/>
      <c r="Q59" s="18"/>
      <c r="R59" s="24"/>
      <c r="S59" s="19">
        <f t="shared" si="0"/>
        <v>0</v>
      </c>
      <c r="T59" s="19">
        <f t="shared" si="0"/>
        <v>0</v>
      </c>
      <c r="U59" s="20" t="e">
        <f>+T59/S59*100</f>
        <v>#DIV/0!</v>
      </c>
      <c r="V59" s="35"/>
    </row>
    <row r="60" spans="1:22" ht="36.75" customHeight="1" x14ac:dyDescent="0.25">
      <c r="A60" s="66"/>
      <c r="B60" s="69"/>
      <c r="C60" s="72"/>
      <c r="D60" s="72"/>
      <c r="E60" s="72"/>
      <c r="F60" s="72"/>
      <c r="G60" s="51"/>
      <c r="H60" s="53"/>
      <c r="I60" s="74"/>
      <c r="J60" s="2"/>
      <c r="K60" s="4"/>
      <c r="L60" s="25"/>
      <c r="M60" s="4"/>
      <c r="N60" s="25"/>
      <c r="O60" s="4"/>
      <c r="P60" s="25"/>
      <c r="Q60" s="4"/>
      <c r="R60" s="25"/>
      <c r="S60" s="19">
        <f t="shared" si="0"/>
        <v>0</v>
      </c>
      <c r="T60" s="19">
        <f t="shared" si="0"/>
        <v>0</v>
      </c>
      <c r="U60" s="20" t="e">
        <f t="shared" ref="U60:U62" si="8">+T60/S60*100</f>
        <v>#DIV/0!</v>
      </c>
      <c r="V60" s="36"/>
    </row>
    <row r="61" spans="1:22" ht="23.25" customHeight="1" x14ac:dyDescent="0.25">
      <c r="A61" s="66"/>
      <c r="B61" s="69"/>
      <c r="C61" s="72"/>
      <c r="D61" s="72"/>
      <c r="E61" s="72"/>
      <c r="F61" s="72"/>
      <c r="G61" s="51"/>
      <c r="H61" s="53"/>
      <c r="I61" s="74"/>
      <c r="J61" s="2"/>
      <c r="K61" s="4"/>
      <c r="L61" s="26"/>
      <c r="M61" s="4"/>
      <c r="N61" s="26"/>
      <c r="O61" s="4"/>
      <c r="P61" s="26"/>
      <c r="Q61" s="4"/>
      <c r="R61" s="26"/>
      <c r="S61" s="19">
        <f t="shared" si="0"/>
        <v>0</v>
      </c>
      <c r="T61" s="19">
        <f t="shared" si="0"/>
        <v>0</v>
      </c>
      <c r="U61" s="20" t="e">
        <f t="shared" si="8"/>
        <v>#DIV/0!</v>
      </c>
      <c r="V61" s="37"/>
    </row>
    <row r="62" spans="1:22" ht="23.25" customHeight="1" thickBot="1" x14ac:dyDescent="0.3">
      <c r="A62" s="67"/>
      <c r="B62" s="70"/>
      <c r="C62" s="73"/>
      <c r="D62" s="73"/>
      <c r="E62" s="73"/>
      <c r="F62" s="73"/>
      <c r="G62" s="52"/>
      <c r="H62" s="54"/>
      <c r="I62" s="75"/>
      <c r="J62" s="8"/>
      <c r="K62" s="9"/>
      <c r="L62" s="27"/>
      <c r="M62" s="9"/>
      <c r="N62" s="27"/>
      <c r="O62" s="9"/>
      <c r="P62" s="27"/>
      <c r="Q62" s="9"/>
      <c r="R62" s="27"/>
      <c r="S62" s="19">
        <f t="shared" si="0"/>
        <v>0</v>
      </c>
      <c r="T62" s="19">
        <f t="shared" si="0"/>
        <v>0</v>
      </c>
      <c r="U62" s="20" t="e">
        <f t="shared" si="8"/>
        <v>#DIV/0!</v>
      </c>
      <c r="V62" s="38"/>
    </row>
    <row r="63" spans="1:22" ht="23.25" customHeight="1" x14ac:dyDescent="0.25">
      <c r="A63" s="65">
        <v>14</v>
      </c>
      <c r="B63" s="68"/>
      <c r="C63" s="71"/>
      <c r="D63" s="71"/>
      <c r="E63" s="71"/>
      <c r="F63" s="71"/>
      <c r="G63" s="50"/>
      <c r="H63" s="53"/>
      <c r="I63" s="74"/>
      <c r="J63" s="6"/>
      <c r="K63" s="7"/>
      <c r="L63" s="28"/>
      <c r="M63" s="7"/>
      <c r="N63" s="28"/>
      <c r="O63" s="7"/>
      <c r="P63" s="28"/>
      <c r="Q63" s="7"/>
      <c r="R63" s="28"/>
      <c r="S63" s="19">
        <f t="shared" si="0"/>
        <v>0</v>
      </c>
      <c r="T63" s="19">
        <f t="shared" si="0"/>
        <v>0</v>
      </c>
      <c r="U63" s="20" t="e">
        <f>+T63/S63*100</f>
        <v>#DIV/0!</v>
      </c>
      <c r="V63" s="39"/>
    </row>
    <row r="64" spans="1:22" ht="23.25" customHeight="1" x14ac:dyDescent="0.25">
      <c r="A64" s="66"/>
      <c r="B64" s="69"/>
      <c r="C64" s="72"/>
      <c r="D64" s="72"/>
      <c r="E64" s="72"/>
      <c r="F64" s="72"/>
      <c r="G64" s="51"/>
      <c r="H64" s="53"/>
      <c r="I64" s="74"/>
      <c r="J64" s="2"/>
      <c r="K64" s="4"/>
      <c r="L64" s="26"/>
      <c r="M64" s="4"/>
      <c r="N64" s="26"/>
      <c r="O64" s="4"/>
      <c r="P64" s="26"/>
      <c r="Q64" s="4"/>
      <c r="R64" s="26"/>
      <c r="S64" s="19">
        <f t="shared" si="0"/>
        <v>0</v>
      </c>
      <c r="T64" s="19">
        <f t="shared" si="0"/>
        <v>0</v>
      </c>
      <c r="U64" s="20" t="e">
        <f t="shared" ref="U64:U66" si="9">+T64/S64*100</f>
        <v>#DIV/0!</v>
      </c>
      <c r="V64" s="37"/>
    </row>
    <row r="65" spans="1:22" ht="23.25" customHeight="1" x14ac:dyDescent="0.25">
      <c r="A65" s="66"/>
      <c r="B65" s="69"/>
      <c r="C65" s="72"/>
      <c r="D65" s="72"/>
      <c r="E65" s="72"/>
      <c r="F65" s="72"/>
      <c r="G65" s="51"/>
      <c r="H65" s="53"/>
      <c r="I65" s="74"/>
      <c r="J65" s="2"/>
      <c r="K65" s="4"/>
      <c r="L65" s="25"/>
      <c r="M65" s="4"/>
      <c r="N65" s="25"/>
      <c r="O65" s="4"/>
      <c r="P65" s="25"/>
      <c r="Q65" s="4"/>
      <c r="R65" s="25"/>
      <c r="S65" s="19">
        <f t="shared" si="0"/>
        <v>0</v>
      </c>
      <c r="T65" s="19">
        <f t="shared" si="0"/>
        <v>0</v>
      </c>
      <c r="U65" s="20" t="e">
        <f t="shared" si="9"/>
        <v>#DIV/0!</v>
      </c>
      <c r="V65" s="36"/>
    </row>
    <row r="66" spans="1:22" ht="23.25" customHeight="1" thickBot="1" x14ac:dyDescent="0.3">
      <c r="A66" s="67"/>
      <c r="B66" s="70"/>
      <c r="C66" s="73"/>
      <c r="D66" s="73"/>
      <c r="E66" s="73"/>
      <c r="F66" s="73"/>
      <c r="G66" s="52"/>
      <c r="H66" s="54"/>
      <c r="I66" s="75"/>
      <c r="J66" s="8"/>
      <c r="K66" s="9"/>
      <c r="L66" s="29"/>
      <c r="M66" s="9"/>
      <c r="N66" s="29"/>
      <c r="O66" s="9"/>
      <c r="P66" s="29"/>
      <c r="Q66" s="9"/>
      <c r="R66" s="29"/>
      <c r="S66" s="19">
        <f t="shared" si="0"/>
        <v>0</v>
      </c>
      <c r="T66" s="19">
        <f t="shared" si="0"/>
        <v>0</v>
      </c>
      <c r="U66" s="20" t="e">
        <f t="shared" si="9"/>
        <v>#DIV/0!</v>
      </c>
      <c r="V66" s="40"/>
    </row>
    <row r="67" spans="1:22" ht="23.25" customHeight="1" x14ac:dyDescent="0.25">
      <c r="A67" s="65">
        <v>15</v>
      </c>
      <c r="B67" s="68"/>
      <c r="C67" s="71"/>
      <c r="D67" s="71"/>
      <c r="E67" s="71"/>
      <c r="F67" s="71"/>
      <c r="G67" s="50"/>
      <c r="H67" s="53"/>
      <c r="I67" s="74"/>
      <c r="J67" s="6"/>
      <c r="K67" s="7"/>
      <c r="L67" s="28"/>
      <c r="M67" s="7"/>
      <c r="N67" s="28"/>
      <c r="O67" s="7"/>
      <c r="P67" s="28"/>
      <c r="Q67" s="7"/>
      <c r="R67" s="28"/>
      <c r="S67" s="19">
        <f t="shared" si="0"/>
        <v>0</v>
      </c>
      <c r="T67" s="19">
        <f t="shared" si="0"/>
        <v>0</v>
      </c>
      <c r="U67" s="20" t="e">
        <f>+T67/S67*100</f>
        <v>#DIV/0!</v>
      </c>
      <c r="V67" s="39"/>
    </row>
    <row r="68" spans="1:22" ht="23.25" customHeight="1" x14ac:dyDescent="0.25">
      <c r="A68" s="66"/>
      <c r="B68" s="69"/>
      <c r="C68" s="72"/>
      <c r="D68" s="72"/>
      <c r="E68" s="72"/>
      <c r="F68" s="72"/>
      <c r="G68" s="51"/>
      <c r="H68" s="53"/>
      <c r="I68" s="74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ref="U68:U70" si="10">+T68/S68*100</f>
        <v>#DIV/0!</v>
      </c>
      <c r="V68" s="37"/>
    </row>
    <row r="69" spans="1:22" ht="23.25" customHeight="1" x14ac:dyDescent="0.25">
      <c r="A69" s="66"/>
      <c r="B69" s="69"/>
      <c r="C69" s="72"/>
      <c r="D69" s="72"/>
      <c r="E69" s="72"/>
      <c r="F69" s="72"/>
      <c r="G69" s="51"/>
      <c r="H69" s="53"/>
      <c r="I69" s="74"/>
      <c r="J69" s="2"/>
      <c r="K69" s="4"/>
      <c r="L69" s="26"/>
      <c r="M69" s="4"/>
      <c r="N69" s="26"/>
      <c r="O69" s="4"/>
      <c r="P69" s="26"/>
      <c r="Q69" s="4"/>
      <c r="R69" s="26"/>
      <c r="S69" s="19">
        <f t="shared" si="0"/>
        <v>0</v>
      </c>
      <c r="T69" s="19">
        <f t="shared" si="0"/>
        <v>0</v>
      </c>
      <c r="U69" s="20" t="e">
        <f t="shared" si="10"/>
        <v>#DIV/0!</v>
      </c>
      <c r="V69" s="37"/>
    </row>
    <row r="70" spans="1:22" ht="23.25" customHeight="1" thickBot="1" x14ac:dyDescent="0.3">
      <c r="A70" s="67"/>
      <c r="B70" s="70"/>
      <c r="C70" s="73"/>
      <c r="D70" s="73"/>
      <c r="E70" s="73"/>
      <c r="F70" s="73"/>
      <c r="G70" s="52"/>
      <c r="H70" s="54"/>
      <c r="I70" s="75"/>
      <c r="J70" s="8"/>
      <c r="K70" s="9"/>
      <c r="L70" s="27"/>
      <c r="M70" s="9"/>
      <c r="N70" s="27"/>
      <c r="O70" s="9"/>
      <c r="P70" s="27"/>
      <c r="Q70" s="9"/>
      <c r="R70" s="27"/>
      <c r="S70" s="19">
        <f t="shared" si="0"/>
        <v>0</v>
      </c>
      <c r="T70" s="19">
        <f t="shared" si="0"/>
        <v>0</v>
      </c>
      <c r="U70" s="20" t="e">
        <f t="shared" si="10"/>
        <v>#DIV/0!</v>
      </c>
      <c r="V70" s="38"/>
    </row>
    <row r="71" spans="1:22" ht="23.25" customHeight="1" x14ac:dyDescent="0.25">
      <c r="A71" s="65">
        <v>16</v>
      </c>
      <c r="B71" s="68"/>
      <c r="C71" s="71"/>
      <c r="D71" s="71"/>
      <c r="E71" s="71"/>
      <c r="F71" s="71"/>
      <c r="G71" s="50"/>
      <c r="H71" s="53"/>
      <c r="I71" s="74"/>
      <c r="J71" s="6"/>
      <c r="K71" s="7"/>
      <c r="L71" s="30"/>
      <c r="M71" s="7"/>
      <c r="N71" s="30"/>
      <c r="O71" s="7"/>
      <c r="P71" s="30"/>
      <c r="Q71" s="7"/>
      <c r="R71" s="30"/>
      <c r="S71" s="19">
        <f t="shared" si="0"/>
        <v>0</v>
      </c>
      <c r="T71" s="19">
        <f t="shared" si="0"/>
        <v>0</v>
      </c>
      <c r="U71" s="20" t="e">
        <f>+T71/S71*100</f>
        <v>#DIV/0!</v>
      </c>
      <c r="V71" s="41"/>
    </row>
    <row r="72" spans="1:22" ht="23.25" customHeight="1" x14ac:dyDescent="0.25">
      <c r="A72" s="66"/>
      <c r="B72" s="69"/>
      <c r="C72" s="72"/>
      <c r="D72" s="72"/>
      <c r="E72" s="72"/>
      <c r="F72" s="72"/>
      <c r="G72" s="51"/>
      <c r="H72" s="53"/>
      <c r="I72" s="74"/>
      <c r="J72" s="2"/>
      <c r="K72" s="4"/>
      <c r="L72" s="25"/>
      <c r="M72" s="4"/>
      <c r="N72" s="25"/>
      <c r="O72" s="4"/>
      <c r="P72" s="25"/>
      <c r="Q72" s="4"/>
      <c r="R72" s="25"/>
      <c r="S72" s="19">
        <f t="shared" si="0"/>
        <v>0</v>
      </c>
      <c r="T72" s="19">
        <f t="shared" si="0"/>
        <v>0</v>
      </c>
      <c r="U72" s="20" t="e">
        <f t="shared" ref="U72:U74" si="11">+T72/S72*100</f>
        <v>#DIV/0!</v>
      </c>
      <c r="V72" s="36"/>
    </row>
    <row r="73" spans="1:22" ht="23.25" customHeight="1" x14ac:dyDescent="0.25">
      <c r="A73" s="66"/>
      <c r="B73" s="69"/>
      <c r="C73" s="72"/>
      <c r="D73" s="72"/>
      <c r="E73" s="72"/>
      <c r="F73" s="72"/>
      <c r="G73" s="51"/>
      <c r="H73" s="53"/>
      <c r="I73" s="74"/>
      <c r="J73" s="2"/>
      <c r="K73" s="4"/>
      <c r="L73" s="26"/>
      <c r="M73" s="4"/>
      <c r="N73" s="26"/>
      <c r="O73" s="4"/>
      <c r="P73" s="26"/>
      <c r="Q73" s="4"/>
      <c r="R73" s="26"/>
      <c r="S73" s="19">
        <f t="shared" si="0"/>
        <v>0</v>
      </c>
      <c r="T73" s="19">
        <f t="shared" si="0"/>
        <v>0</v>
      </c>
      <c r="U73" s="20" t="e">
        <f t="shared" si="11"/>
        <v>#DIV/0!</v>
      </c>
      <c r="V73" s="37"/>
    </row>
    <row r="74" spans="1:22" ht="23.25" customHeight="1" thickBot="1" x14ac:dyDescent="0.3">
      <c r="A74" s="67"/>
      <c r="B74" s="70"/>
      <c r="C74" s="73"/>
      <c r="D74" s="73"/>
      <c r="E74" s="73"/>
      <c r="F74" s="73"/>
      <c r="G74" s="52"/>
      <c r="H74" s="54"/>
      <c r="I74" s="75"/>
      <c r="J74" s="8"/>
      <c r="K74" s="9"/>
      <c r="L74" s="27"/>
      <c r="M74" s="9"/>
      <c r="N74" s="27"/>
      <c r="O74" s="9"/>
      <c r="P74" s="27"/>
      <c r="Q74" s="9"/>
      <c r="R74" s="27"/>
      <c r="S74" s="19">
        <f t="shared" si="0"/>
        <v>0</v>
      </c>
      <c r="T74" s="19">
        <f t="shared" si="0"/>
        <v>0</v>
      </c>
      <c r="U74" s="20" t="e">
        <f t="shared" si="11"/>
        <v>#DIV/0!</v>
      </c>
      <c r="V74" s="38"/>
    </row>
    <row r="75" spans="1:22" ht="23.25" customHeight="1" x14ac:dyDescent="0.25">
      <c r="A75" s="65">
        <v>17</v>
      </c>
      <c r="B75" s="68"/>
      <c r="C75" s="71"/>
      <c r="D75" s="71"/>
      <c r="E75" s="71"/>
      <c r="F75" s="71"/>
      <c r="G75" s="50"/>
      <c r="H75" s="53"/>
      <c r="I75" s="74"/>
      <c r="J75" s="6"/>
      <c r="K75" s="7"/>
      <c r="L75" s="28"/>
      <c r="M75" s="7"/>
      <c r="N75" s="28"/>
      <c r="O75" s="7"/>
      <c r="P75" s="28"/>
      <c r="Q75" s="7"/>
      <c r="R75" s="28"/>
      <c r="S75" s="19">
        <f t="shared" si="0"/>
        <v>0</v>
      </c>
      <c r="T75" s="19">
        <f t="shared" si="0"/>
        <v>0</v>
      </c>
      <c r="U75" s="20" t="e">
        <f>+T75/S75*100</f>
        <v>#DIV/0!</v>
      </c>
      <c r="V75" s="39"/>
    </row>
    <row r="76" spans="1:22" ht="23.25" customHeight="1" x14ac:dyDescent="0.25">
      <c r="A76" s="66"/>
      <c r="B76" s="69"/>
      <c r="C76" s="72"/>
      <c r="D76" s="72"/>
      <c r="E76" s="72"/>
      <c r="F76" s="72"/>
      <c r="G76" s="51"/>
      <c r="H76" s="53"/>
      <c r="I76" s="74"/>
      <c r="J76" s="2"/>
      <c r="K76" s="4"/>
      <c r="L76" s="26"/>
      <c r="M76" s="4"/>
      <c r="N76" s="26"/>
      <c r="O76" s="4"/>
      <c r="P76" s="26"/>
      <c r="Q76" s="4"/>
      <c r="R76" s="26"/>
      <c r="S76" s="19">
        <f t="shared" ref="S76:T106" si="12">+K76+M76+O76+Q76</f>
        <v>0</v>
      </c>
      <c r="T76" s="19">
        <f t="shared" si="12"/>
        <v>0</v>
      </c>
      <c r="U76" s="20" t="e">
        <f t="shared" ref="U76:U78" si="13">+T76/S76*100</f>
        <v>#DIV/0!</v>
      </c>
      <c r="V76" s="37"/>
    </row>
    <row r="77" spans="1:22" ht="23.25" customHeight="1" x14ac:dyDescent="0.25">
      <c r="A77" s="66"/>
      <c r="B77" s="69"/>
      <c r="C77" s="72"/>
      <c r="D77" s="72"/>
      <c r="E77" s="72"/>
      <c r="F77" s="72"/>
      <c r="G77" s="51"/>
      <c r="H77" s="53"/>
      <c r="I77" s="74"/>
      <c r="J77" s="2"/>
      <c r="K77" s="4"/>
      <c r="L77" s="25"/>
      <c r="M77" s="4"/>
      <c r="N77" s="25"/>
      <c r="O77" s="4"/>
      <c r="P77" s="25"/>
      <c r="Q77" s="4"/>
      <c r="R77" s="25"/>
      <c r="S77" s="19">
        <f t="shared" si="12"/>
        <v>0</v>
      </c>
      <c r="T77" s="19">
        <f t="shared" si="12"/>
        <v>0</v>
      </c>
      <c r="U77" s="20" t="e">
        <f t="shared" si="13"/>
        <v>#DIV/0!</v>
      </c>
      <c r="V77" s="36"/>
    </row>
    <row r="78" spans="1:22" ht="23.25" customHeight="1" thickBot="1" x14ac:dyDescent="0.3">
      <c r="A78" s="67"/>
      <c r="B78" s="70"/>
      <c r="C78" s="73"/>
      <c r="D78" s="73"/>
      <c r="E78" s="73"/>
      <c r="F78" s="73"/>
      <c r="G78" s="52"/>
      <c r="H78" s="54"/>
      <c r="I78" s="75"/>
      <c r="J78" s="8"/>
      <c r="K78" s="9"/>
      <c r="L78" s="29"/>
      <c r="M78" s="9"/>
      <c r="N78" s="29"/>
      <c r="O78" s="9"/>
      <c r="P78" s="29"/>
      <c r="Q78" s="9"/>
      <c r="R78" s="29"/>
      <c r="S78" s="19">
        <f t="shared" si="12"/>
        <v>0</v>
      </c>
      <c r="T78" s="19">
        <f t="shared" si="12"/>
        <v>0</v>
      </c>
      <c r="U78" s="20" t="e">
        <f t="shared" si="13"/>
        <v>#DIV/0!</v>
      </c>
      <c r="V78" s="40"/>
    </row>
    <row r="79" spans="1:22" ht="23.25" customHeight="1" x14ac:dyDescent="0.25">
      <c r="A79" s="65">
        <v>18</v>
      </c>
      <c r="B79" s="68"/>
      <c r="C79" s="71"/>
      <c r="D79" s="71"/>
      <c r="E79" s="71"/>
      <c r="F79" s="71"/>
      <c r="G79" s="50"/>
      <c r="H79" s="53"/>
      <c r="I79" s="74"/>
      <c r="J79" s="6"/>
      <c r="K79" s="7"/>
      <c r="L79" s="28"/>
      <c r="M79" s="7"/>
      <c r="N79" s="28"/>
      <c r="O79" s="7"/>
      <c r="P79" s="28"/>
      <c r="Q79" s="7"/>
      <c r="R79" s="28"/>
      <c r="S79" s="19">
        <f t="shared" si="12"/>
        <v>0</v>
      </c>
      <c r="T79" s="19">
        <f t="shared" si="12"/>
        <v>0</v>
      </c>
      <c r="U79" s="20" t="e">
        <f>+T79/S79*100</f>
        <v>#DIV/0!</v>
      </c>
      <c r="V79" s="39"/>
    </row>
    <row r="80" spans="1:22" ht="23.25" customHeight="1" x14ac:dyDescent="0.25">
      <c r="A80" s="66"/>
      <c r="B80" s="69"/>
      <c r="C80" s="72"/>
      <c r="D80" s="72"/>
      <c r="E80" s="72"/>
      <c r="F80" s="72"/>
      <c r="G80" s="51"/>
      <c r="H80" s="53"/>
      <c r="I80" s="74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12"/>
        <v>0</v>
      </c>
      <c r="T80" s="19">
        <f t="shared" si="12"/>
        <v>0</v>
      </c>
      <c r="U80" s="20" t="e">
        <f t="shared" ref="U80:U82" si="14">+T80/S80*100</f>
        <v>#DIV/0!</v>
      </c>
      <c r="V80" s="37"/>
    </row>
    <row r="81" spans="1:22" ht="23.25" customHeight="1" x14ac:dyDescent="0.25">
      <c r="A81" s="66"/>
      <c r="B81" s="69"/>
      <c r="C81" s="72"/>
      <c r="D81" s="72"/>
      <c r="E81" s="72"/>
      <c r="F81" s="72"/>
      <c r="G81" s="51"/>
      <c r="H81" s="53"/>
      <c r="I81" s="74"/>
      <c r="J81" s="2"/>
      <c r="K81" s="4"/>
      <c r="L81" s="26"/>
      <c r="M81" s="4"/>
      <c r="N81" s="26"/>
      <c r="O81" s="4"/>
      <c r="P81" s="26"/>
      <c r="Q81" s="4"/>
      <c r="R81" s="26"/>
      <c r="S81" s="19">
        <f t="shared" si="12"/>
        <v>0</v>
      </c>
      <c r="T81" s="19">
        <f t="shared" si="12"/>
        <v>0</v>
      </c>
      <c r="U81" s="20" t="e">
        <f t="shared" si="14"/>
        <v>#DIV/0!</v>
      </c>
      <c r="V81" s="37"/>
    </row>
    <row r="82" spans="1:22" ht="23.25" customHeight="1" thickBot="1" x14ac:dyDescent="0.3">
      <c r="A82" s="67"/>
      <c r="B82" s="70"/>
      <c r="C82" s="73"/>
      <c r="D82" s="73"/>
      <c r="E82" s="73"/>
      <c r="F82" s="73"/>
      <c r="G82" s="52"/>
      <c r="H82" s="54"/>
      <c r="I82" s="75"/>
      <c r="J82" s="8"/>
      <c r="K82" s="9"/>
      <c r="L82" s="27"/>
      <c r="M82" s="9"/>
      <c r="N82" s="27"/>
      <c r="O82" s="9"/>
      <c r="P82" s="27"/>
      <c r="Q82" s="9"/>
      <c r="R82" s="27"/>
      <c r="S82" s="19">
        <f t="shared" si="12"/>
        <v>0</v>
      </c>
      <c r="T82" s="19">
        <f t="shared" si="12"/>
        <v>0</v>
      </c>
      <c r="U82" s="20" t="e">
        <f t="shared" si="14"/>
        <v>#DIV/0!</v>
      </c>
      <c r="V82" s="38"/>
    </row>
    <row r="83" spans="1:22" ht="23.25" customHeight="1" x14ac:dyDescent="0.25">
      <c r="A83" s="65">
        <v>19</v>
      </c>
      <c r="B83" s="68"/>
      <c r="C83" s="71"/>
      <c r="D83" s="71"/>
      <c r="E83" s="71"/>
      <c r="F83" s="71"/>
      <c r="G83" s="50"/>
      <c r="H83" s="53"/>
      <c r="I83" s="74"/>
      <c r="J83" s="6"/>
      <c r="K83" s="7"/>
      <c r="L83" s="30"/>
      <c r="M83" s="7"/>
      <c r="N83" s="30"/>
      <c r="O83" s="7"/>
      <c r="P83" s="30"/>
      <c r="Q83" s="7"/>
      <c r="R83" s="30"/>
      <c r="S83" s="19">
        <f t="shared" si="12"/>
        <v>0</v>
      </c>
      <c r="T83" s="19">
        <f t="shared" si="12"/>
        <v>0</v>
      </c>
      <c r="U83" s="20" t="e">
        <f>+T83/S83*100</f>
        <v>#DIV/0!</v>
      </c>
      <c r="V83" s="41"/>
    </row>
    <row r="84" spans="1:22" ht="23.25" customHeight="1" x14ac:dyDescent="0.25">
      <c r="A84" s="66"/>
      <c r="B84" s="69"/>
      <c r="C84" s="72"/>
      <c r="D84" s="72"/>
      <c r="E84" s="72"/>
      <c r="F84" s="72"/>
      <c r="G84" s="51"/>
      <c r="H84" s="53"/>
      <c r="I84" s="74"/>
      <c r="J84" s="2"/>
      <c r="K84" s="4"/>
      <c r="L84" s="25"/>
      <c r="M84" s="4"/>
      <c r="N84" s="25"/>
      <c r="O84" s="4"/>
      <c r="P84" s="25"/>
      <c r="Q84" s="4"/>
      <c r="R84" s="25"/>
      <c r="S84" s="19">
        <f t="shared" si="12"/>
        <v>0</v>
      </c>
      <c r="T84" s="19">
        <f t="shared" si="12"/>
        <v>0</v>
      </c>
      <c r="U84" s="20" t="e">
        <f t="shared" ref="U84:U86" si="15">+T84/S84*100</f>
        <v>#DIV/0!</v>
      </c>
      <c r="V84" s="36"/>
    </row>
    <row r="85" spans="1:22" ht="23.25" customHeight="1" x14ac:dyDescent="0.25">
      <c r="A85" s="66"/>
      <c r="B85" s="69"/>
      <c r="C85" s="72"/>
      <c r="D85" s="72"/>
      <c r="E85" s="72"/>
      <c r="F85" s="72"/>
      <c r="G85" s="51"/>
      <c r="H85" s="53"/>
      <c r="I85" s="74"/>
      <c r="J85" s="2"/>
      <c r="K85" s="4"/>
      <c r="L85" s="26"/>
      <c r="M85" s="4"/>
      <c r="N85" s="26"/>
      <c r="O85" s="4"/>
      <c r="P85" s="26"/>
      <c r="Q85" s="4"/>
      <c r="R85" s="26"/>
      <c r="S85" s="19">
        <f t="shared" si="12"/>
        <v>0</v>
      </c>
      <c r="T85" s="19">
        <f t="shared" si="12"/>
        <v>0</v>
      </c>
      <c r="U85" s="20" t="e">
        <f t="shared" si="15"/>
        <v>#DIV/0!</v>
      </c>
      <c r="V85" s="37"/>
    </row>
    <row r="86" spans="1:22" ht="23.25" customHeight="1" thickBot="1" x14ac:dyDescent="0.3">
      <c r="A86" s="67"/>
      <c r="B86" s="70"/>
      <c r="C86" s="73"/>
      <c r="D86" s="73"/>
      <c r="E86" s="73"/>
      <c r="F86" s="73"/>
      <c r="G86" s="52"/>
      <c r="H86" s="54"/>
      <c r="I86" s="75"/>
      <c r="J86" s="8"/>
      <c r="K86" s="9"/>
      <c r="L86" s="27"/>
      <c r="M86" s="9"/>
      <c r="N86" s="27"/>
      <c r="O86" s="9"/>
      <c r="P86" s="27"/>
      <c r="Q86" s="9"/>
      <c r="R86" s="27"/>
      <c r="S86" s="19">
        <f t="shared" si="12"/>
        <v>0</v>
      </c>
      <c r="T86" s="19">
        <f t="shared" si="12"/>
        <v>0</v>
      </c>
      <c r="U86" s="20" t="e">
        <f t="shared" si="15"/>
        <v>#DIV/0!</v>
      </c>
      <c r="V86" s="38"/>
    </row>
    <row r="87" spans="1:22" ht="23.25" customHeight="1" x14ac:dyDescent="0.25">
      <c r="A87" s="65">
        <v>20</v>
      </c>
      <c r="B87" s="68"/>
      <c r="C87" s="71"/>
      <c r="D87" s="71"/>
      <c r="E87" s="71"/>
      <c r="F87" s="71"/>
      <c r="G87" s="50"/>
      <c r="H87" s="53"/>
      <c r="I87" s="74" t="e">
        <f>+#REF!/#REF!*100</f>
        <v>#REF!</v>
      </c>
      <c r="J87" s="6"/>
      <c r="K87" s="7"/>
      <c r="L87" s="28"/>
      <c r="M87" s="7"/>
      <c r="N87" s="28"/>
      <c r="O87" s="7"/>
      <c r="P87" s="28"/>
      <c r="Q87" s="7"/>
      <c r="R87" s="28"/>
      <c r="S87" s="19">
        <f t="shared" si="12"/>
        <v>0</v>
      </c>
      <c r="T87" s="19">
        <f t="shared" si="12"/>
        <v>0</v>
      </c>
      <c r="U87" s="20" t="e">
        <f>+T87/S87*100</f>
        <v>#DIV/0!</v>
      </c>
      <c r="V87" s="39"/>
    </row>
    <row r="88" spans="1:22" ht="23.25" customHeight="1" x14ac:dyDescent="0.25">
      <c r="A88" s="66"/>
      <c r="B88" s="69"/>
      <c r="C88" s="72"/>
      <c r="D88" s="72"/>
      <c r="E88" s="72"/>
      <c r="F88" s="72"/>
      <c r="G88" s="51"/>
      <c r="H88" s="53"/>
      <c r="I88" s="74"/>
      <c r="J88" s="2"/>
      <c r="K88" s="4"/>
      <c r="L88" s="26"/>
      <c r="M88" s="4"/>
      <c r="N88" s="26"/>
      <c r="O88" s="4"/>
      <c r="P88" s="26"/>
      <c r="Q88" s="4"/>
      <c r="R88" s="26"/>
      <c r="S88" s="19">
        <f t="shared" si="12"/>
        <v>0</v>
      </c>
      <c r="T88" s="19">
        <f t="shared" si="12"/>
        <v>0</v>
      </c>
      <c r="U88" s="20" t="e">
        <f t="shared" ref="U88:U90" si="16">+T88/S88*100</f>
        <v>#DIV/0!</v>
      </c>
      <c r="V88" s="37"/>
    </row>
    <row r="89" spans="1:22" ht="23.25" customHeight="1" x14ac:dyDescent="0.25">
      <c r="A89" s="66"/>
      <c r="B89" s="69"/>
      <c r="C89" s="72"/>
      <c r="D89" s="72"/>
      <c r="E89" s="72"/>
      <c r="F89" s="72"/>
      <c r="G89" s="51"/>
      <c r="H89" s="53"/>
      <c r="I89" s="74"/>
      <c r="J89" s="2"/>
      <c r="K89" s="4"/>
      <c r="L89" s="25"/>
      <c r="M89" s="4"/>
      <c r="N89" s="25"/>
      <c r="O89" s="4"/>
      <c r="P89" s="25"/>
      <c r="Q89" s="4"/>
      <c r="R89" s="25"/>
      <c r="S89" s="19">
        <f t="shared" si="12"/>
        <v>0</v>
      </c>
      <c r="T89" s="19">
        <f t="shared" si="12"/>
        <v>0</v>
      </c>
      <c r="U89" s="20" t="e">
        <f t="shared" si="16"/>
        <v>#DIV/0!</v>
      </c>
      <c r="V89" s="36"/>
    </row>
    <row r="90" spans="1:22" ht="23.25" customHeight="1" thickBot="1" x14ac:dyDescent="0.3">
      <c r="A90" s="67"/>
      <c r="B90" s="70"/>
      <c r="C90" s="73"/>
      <c r="D90" s="73"/>
      <c r="E90" s="73"/>
      <c r="F90" s="73"/>
      <c r="G90" s="52"/>
      <c r="H90" s="54"/>
      <c r="I90" s="75"/>
      <c r="J90" s="8"/>
      <c r="K90" s="9"/>
      <c r="L90" s="29"/>
      <c r="M90" s="9"/>
      <c r="N90" s="29"/>
      <c r="O90" s="9"/>
      <c r="P90" s="29"/>
      <c r="Q90" s="9"/>
      <c r="R90" s="29"/>
      <c r="S90" s="19">
        <f t="shared" si="12"/>
        <v>0</v>
      </c>
      <c r="T90" s="19">
        <f t="shared" si="12"/>
        <v>0</v>
      </c>
      <c r="U90" s="20" t="e">
        <f t="shared" si="16"/>
        <v>#DIV/0!</v>
      </c>
      <c r="V90" s="40"/>
    </row>
    <row r="91" spans="1:22" ht="23.25" customHeight="1" x14ac:dyDescent="0.25">
      <c r="A91" s="65">
        <v>21</v>
      </c>
      <c r="B91" s="68"/>
      <c r="C91" s="71"/>
      <c r="D91" s="71"/>
      <c r="E91" s="71"/>
      <c r="F91" s="71"/>
      <c r="G91" s="50"/>
      <c r="H91" s="53"/>
      <c r="I91" s="74" t="e">
        <f>+#REF!/#REF!*100</f>
        <v>#REF!</v>
      </c>
      <c r="J91" s="6"/>
      <c r="K91" s="7"/>
      <c r="L91" s="28"/>
      <c r="M91" s="7"/>
      <c r="N91" s="28"/>
      <c r="O91" s="7"/>
      <c r="P91" s="28"/>
      <c r="Q91" s="7"/>
      <c r="R91" s="28"/>
      <c r="S91" s="19">
        <f t="shared" si="12"/>
        <v>0</v>
      </c>
      <c r="T91" s="19">
        <f t="shared" si="12"/>
        <v>0</v>
      </c>
      <c r="U91" s="20" t="e">
        <f>+T91/S91*100</f>
        <v>#DIV/0!</v>
      </c>
      <c r="V91" s="39"/>
    </row>
    <row r="92" spans="1:22" ht="23.25" customHeight="1" x14ac:dyDescent="0.25">
      <c r="A92" s="66"/>
      <c r="B92" s="69"/>
      <c r="C92" s="72"/>
      <c r="D92" s="72"/>
      <c r="E92" s="72"/>
      <c r="F92" s="72"/>
      <c r="G92" s="51"/>
      <c r="H92" s="53"/>
      <c r="I92" s="74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12"/>
        <v>0</v>
      </c>
      <c r="T92" s="19">
        <f t="shared" si="12"/>
        <v>0</v>
      </c>
      <c r="U92" s="20" t="e">
        <f t="shared" ref="U92:U94" si="17">+T92/S92*100</f>
        <v>#DIV/0!</v>
      </c>
      <c r="V92" s="37"/>
    </row>
    <row r="93" spans="1:22" ht="23.25" customHeight="1" x14ac:dyDescent="0.25">
      <c r="A93" s="66"/>
      <c r="B93" s="69"/>
      <c r="C93" s="72"/>
      <c r="D93" s="72"/>
      <c r="E93" s="72"/>
      <c r="F93" s="72"/>
      <c r="G93" s="51"/>
      <c r="H93" s="53"/>
      <c r="I93" s="74"/>
      <c r="J93" s="2"/>
      <c r="K93" s="4"/>
      <c r="L93" s="26"/>
      <c r="M93" s="4"/>
      <c r="N93" s="26"/>
      <c r="O93" s="4"/>
      <c r="P93" s="26"/>
      <c r="Q93" s="4"/>
      <c r="R93" s="26"/>
      <c r="S93" s="19">
        <f t="shared" si="12"/>
        <v>0</v>
      </c>
      <c r="T93" s="19">
        <f t="shared" si="12"/>
        <v>0</v>
      </c>
      <c r="U93" s="20" t="e">
        <f t="shared" si="17"/>
        <v>#DIV/0!</v>
      </c>
      <c r="V93" s="37"/>
    </row>
    <row r="94" spans="1:22" ht="23.25" customHeight="1" thickBot="1" x14ac:dyDescent="0.3">
      <c r="A94" s="67"/>
      <c r="B94" s="70"/>
      <c r="C94" s="73"/>
      <c r="D94" s="73"/>
      <c r="E94" s="73"/>
      <c r="F94" s="73"/>
      <c r="G94" s="52"/>
      <c r="H94" s="54"/>
      <c r="I94" s="75"/>
      <c r="J94" s="8"/>
      <c r="K94" s="9"/>
      <c r="L94" s="27"/>
      <c r="M94" s="9"/>
      <c r="N94" s="27"/>
      <c r="O94" s="9"/>
      <c r="P94" s="27"/>
      <c r="Q94" s="9"/>
      <c r="R94" s="27"/>
      <c r="S94" s="19">
        <f t="shared" si="12"/>
        <v>0</v>
      </c>
      <c r="T94" s="19">
        <f t="shared" si="12"/>
        <v>0</v>
      </c>
      <c r="U94" s="20" t="e">
        <f t="shared" si="17"/>
        <v>#DIV/0!</v>
      </c>
      <c r="V94" s="38"/>
    </row>
    <row r="95" spans="1:22" ht="23.25" customHeight="1" x14ac:dyDescent="0.25">
      <c r="A95" s="65">
        <v>22</v>
      </c>
      <c r="B95" s="68"/>
      <c r="C95" s="71"/>
      <c r="D95" s="71"/>
      <c r="E95" s="71"/>
      <c r="F95" s="71"/>
      <c r="G95" s="50"/>
      <c r="H95" s="53"/>
      <c r="I95" s="74" t="e">
        <f>+#REF!/#REF!*100</f>
        <v>#REF!</v>
      </c>
      <c r="J95" s="6"/>
      <c r="K95" s="7"/>
      <c r="L95" s="30"/>
      <c r="M95" s="7"/>
      <c r="N95" s="30"/>
      <c r="O95" s="7"/>
      <c r="P95" s="30"/>
      <c r="Q95" s="7"/>
      <c r="R95" s="30"/>
      <c r="S95" s="19">
        <f t="shared" si="12"/>
        <v>0</v>
      </c>
      <c r="T95" s="19">
        <f t="shared" si="12"/>
        <v>0</v>
      </c>
      <c r="U95" s="20" t="e">
        <f>+T95/S95*100</f>
        <v>#DIV/0!</v>
      </c>
      <c r="V95" s="41"/>
    </row>
    <row r="96" spans="1:22" ht="23.25" customHeight="1" x14ac:dyDescent="0.25">
      <c r="A96" s="66"/>
      <c r="B96" s="69"/>
      <c r="C96" s="72"/>
      <c r="D96" s="72"/>
      <c r="E96" s="72"/>
      <c r="F96" s="72"/>
      <c r="G96" s="51"/>
      <c r="H96" s="53"/>
      <c r="I96" s="74"/>
      <c r="J96" s="2"/>
      <c r="K96" s="4"/>
      <c r="L96" s="25"/>
      <c r="M96" s="4"/>
      <c r="N96" s="25"/>
      <c r="O96" s="4"/>
      <c r="P96" s="25"/>
      <c r="Q96" s="4"/>
      <c r="R96" s="25"/>
      <c r="S96" s="19">
        <f t="shared" si="12"/>
        <v>0</v>
      </c>
      <c r="T96" s="19">
        <f t="shared" si="12"/>
        <v>0</v>
      </c>
      <c r="U96" s="20" t="e">
        <f t="shared" ref="U96:U98" si="18">+T96/S96*100</f>
        <v>#DIV/0!</v>
      </c>
      <c r="V96" s="36"/>
    </row>
    <row r="97" spans="1:22" ht="23.25" customHeight="1" x14ac:dyDescent="0.25">
      <c r="A97" s="66"/>
      <c r="B97" s="69"/>
      <c r="C97" s="72"/>
      <c r="D97" s="72"/>
      <c r="E97" s="72"/>
      <c r="F97" s="72"/>
      <c r="G97" s="51"/>
      <c r="H97" s="53"/>
      <c r="I97" s="74"/>
      <c r="J97" s="2"/>
      <c r="K97" s="4"/>
      <c r="L97" s="26"/>
      <c r="M97" s="4"/>
      <c r="N97" s="26"/>
      <c r="O97" s="4"/>
      <c r="P97" s="26"/>
      <c r="Q97" s="4"/>
      <c r="R97" s="26"/>
      <c r="S97" s="19">
        <f t="shared" si="12"/>
        <v>0</v>
      </c>
      <c r="T97" s="19">
        <f t="shared" si="12"/>
        <v>0</v>
      </c>
      <c r="U97" s="20" t="e">
        <f t="shared" si="18"/>
        <v>#DIV/0!</v>
      </c>
      <c r="V97" s="37"/>
    </row>
    <row r="98" spans="1:22" ht="23.25" customHeight="1" thickBot="1" x14ac:dyDescent="0.3">
      <c r="A98" s="67"/>
      <c r="B98" s="70"/>
      <c r="C98" s="73"/>
      <c r="D98" s="73"/>
      <c r="E98" s="73"/>
      <c r="F98" s="73"/>
      <c r="G98" s="52"/>
      <c r="H98" s="54"/>
      <c r="I98" s="75"/>
      <c r="J98" s="8"/>
      <c r="K98" s="9"/>
      <c r="L98" s="27"/>
      <c r="M98" s="9"/>
      <c r="N98" s="27"/>
      <c r="O98" s="9"/>
      <c r="P98" s="27"/>
      <c r="Q98" s="9"/>
      <c r="R98" s="27"/>
      <c r="S98" s="19">
        <f t="shared" si="12"/>
        <v>0</v>
      </c>
      <c r="T98" s="19">
        <f t="shared" si="12"/>
        <v>0</v>
      </c>
      <c r="U98" s="20" t="e">
        <f t="shared" si="18"/>
        <v>#DIV/0!</v>
      </c>
      <c r="V98" s="38"/>
    </row>
    <row r="99" spans="1:22" ht="23.25" customHeight="1" x14ac:dyDescent="0.25">
      <c r="A99" s="65">
        <v>23</v>
      </c>
      <c r="B99" s="68"/>
      <c r="C99" s="71"/>
      <c r="D99" s="71"/>
      <c r="E99" s="71"/>
      <c r="F99" s="71"/>
      <c r="G99" s="50"/>
      <c r="H99" s="53"/>
      <c r="I99" s="74" t="e">
        <f>+#REF!/#REF!*100</f>
        <v>#REF!</v>
      </c>
      <c r="J99" s="6"/>
      <c r="K99" s="7"/>
      <c r="L99" s="28"/>
      <c r="M99" s="7"/>
      <c r="N99" s="28"/>
      <c r="O99" s="7"/>
      <c r="P99" s="28"/>
      <c r="Q99" s="7"/>
      <c r="R99" s="28"/>
      <c r="S99" s="19">
        <f t="shared" si="12"/>
        <v>0</v>
      </c>
      <c r="T99" s="19">
        <f t="shared" si="12"/>
        <v>0</v>
      </c>
      <c r="U99" s="20" t="e">
        <f>+T99/S99*100</f>
        <v>#DIV/0!</v>
      </c>
      <c r="V99" s="39"/>
    </row>
    <row r="100" spans="1:22" ht="23.25" customHeight="1" x14ac:dyDescent="0.25">
      <c r="A100" s="66"/>
      <c r="B100" s="69"/>
      <c r="C100" s="72"/>
      <c r="D100" s="72"/>
      <c r="E100" s="72"/>
      <c r="F100" s="72"/>
      <c r="G100" s="51"/>
      <c r="H100" s="53"/>
      <c r="I100" s="74"/>
      <c r="J100" s="2"/>
      <c r="K100" s="4"/>
      <c r="L100" s="26"/>
      <c r="M100" s="4"/>
      <c r="N100" s="26"/>
      <c r="O100" s="4"/>
      <c r="P100" s="26"/>
      <c r="Q100" s="4"/>
      <c r="R100" s="26"/>
      <c r="S100" s="19">
        <f t="shared" si="12"/>
        <v>0</v>
      </c>
      <c r="T100" s="19">
        <f t="shared" si="12"/>
        <v>0</v>
      </c>
      <c r="U100" s="20" t="e">
        <f t="shared" ref="U100:U102" si="19">+T100/S100*100</f>
        <v>#DIV/0!</v>
      </c>
      <c r="V100" s="37"/>
    </row>
    <row r="101" spans="1:22" ht="23.25" customHeight="1" x14ac:dyDescent="0.25">
      <c r="A101" s="66"/>
      <c r="B101" s="69"/>
      <c r="C101" s="72"/>
      <c r="D101" s="72"/>
      <c r="E101" s="72"/>
      <c r="F101" s="72"/>
      <c r="G101" s="51"/>
      <c r="H101" s="53"/>
      <c r="I101" s="74"/>
      <c r="J101" s="2"/>
      <c r="K101" s="4"/>
      <c r="L101" s="25"/>
      <c r="M101" s="4"/>
      <c r="N101" s="25"/>
      <c r="O101" s="4"/>
      <c r="P101" s="25"/>
      <c r="Q101" s="4"/>
      <c r="R101" s="25"/>
      <c r="S101" s="19">
        <f t="shared" si="12"/>
        <v>0</v>
      </c>
      <c r="T101" s="19">
        <f t="shared" si="12"/>
        <v>0</v>
      </c>
      <c r="U101" s="20" t="e">
        <f t="shared" si="19"/>
        <v>#DIV/0!</v>
      </c>
      <c r="V101" s="36"/>
    </row>
    <row r="102" spans="1:22" ht="23.25" customHeight="1" thickBot="1" x14ac:dyDescent="0.3">
      <c r="A102" s="67"/>
      <c r="B102" s="70"/>
      <c r="C102" s="73"/>
      <c r="D102" s="73"/>
      <c r="E102" s="73"/>
      <c r="F102" s="73"/>
      <c r="G102" s="52"/>
      <c r="H102" s="54"/>
      <c r="I102" s="75"/>
      <c r="J102" s="8"/>
      <c r="K102" s="9"/>
      <c r="L102" s="29"/>
      <c r="M102" s="9"/>
      <c r="N102" s="29"/>
      <c r="O102" s="9"/>
      <c r="P102" s="29"/>
      <c r="Q102" s="9"/>
      <c r="R102" s="29"/>
      <c r="S102" s="19">
        <f t="shared" si="12"/>
        <v>0</v>
      </c>
      <c r="T102" s="19">
        <f t="shared" si="12"/>
        <v>0</v>
      </c>
      <c r="U102" s="20" t="e">
        <f t="shared" si="19"/>
        <v>#DIV/0!</v>
      </c>
      <c r="V102" s="40"/>
    </row>
    <row r="103" spans="1:22" ht="23.25" customHeight="1" x14ac:dyDescent="0.25">
      <c r="A103" s="65">
        <v>24</v>
      </c>
      <c r="B103" s="68"/>
      <c r="C103" s="71"/>
      <c r="D103" s="71"/>
      <c r="E103" s="71"/>
      <c r="F103" s="71"/>
      <c r="G103" s="50"/>
      <c r="H103" s="53"/>
      <c r="I103" s="74" t="e">
        <f>+#REF!/#REF!*100</f>
        <v>#REF!</v>
      </c>
      <c r="J103" s="6"/>
      <c r="K103" s="7"/>
      <c r="L103" s="28"/>
      <c r="M103" s="7"/>
      <c r="N103" s="28"/>
      <c r="O103" s="7"/>
      <c r="P103" s="28"/>
      <c r="Q103" s="7"/>
      <c r="R103" s="28"/>
      <c r="S103" s="19">
        <f t="shared" si="12"/>
        <v>0</v>
      </c>
      <c r="T103" s="19">
        <f t="shared" si="12"/>
        <v>0</v>
      </c>
      <c r="U103" s="20" t="e">
        <f>+T103/S103*100</f>
        <v>#DIV/0!</v>
      </c>
      <c r="V103" s="39"/>
    </row>
    <row r="104" spans="1:22" ht="23.25" customHeight="1" x14ac:dyDescent="0.25">
      <c r="A104" s="66"/>
      <c r="B104" s="69"/>
      <c r="C104" s="72"/>
      <c r="D104" s="72"/>
      <c r="E104" s="72"/>
      <c r="F104" s="72"/>
      <c r="G104" s="51"/>
      <c r="H104" s="53"/>
      <c r="I104" s="74"/>
      <c r="J104" s="2"/>
      <c r="K104" s="4"/>
      <c r="L104" s="26"/>
      <c r="M104" s="4"/>
      <c r="N104" s="26"/>
      <c r="O104" s="4"/>
      <c r="P104" s="26"/>
      <c r="Q104" s="4"/>
      <c r="R104" s="26"/>
      <c r="S104" s="19">
        <f t="shared" si="12"/>
        <v>0</v>
      </c>
      <c r="T104" s="19">
        <f t="shared" si="12"/>
        <v>0</v>
      </c>
      <c r="U104" s="20" t="e">
        <f t="shared" ref="U104:U106" si="20">+T104/S104*100</f>
        <v>#DIV/0!</v>
      </c>
      <c r="V104" s="37"/>
    </row>
    <row r="105" spans="1:22" ht="23.25" customHeight="1" x14ac:dyDescent="0.25">
      <c r="A105" s="66"/>
      <c r="B105" s="69"/>
      <c r="C105" s="72"/>
      <c r="D105" s="72"/>
      <c r="E105" s="72"/>
      <c r="F105" s="72"/>
      <c r="G105" s="51"/>
      <c r="H105" s="53"/>
      <c r="I105" s="74"/>
      <c r="J105" s="2"/>
      <c r="K105" s="4"/>
      <c r="L105" s="25"/>
      <c r="M105" s="4"/>
      <c r="N105" s="25"/>
      <c r="O105" s="4"/>
      <c r="P105" s="25"/>
      <c r="Q105" s="4"/>
      <c r="R105" s="25"/>
      <c r="S105" s="19">
        <f t="shared" si="12"/>
        <v>0</v>
      </c>
      <c r="T105" s="19">
        <f t="shared" si="12"/>
        <v>0</v>
      </c>
      <c r="U105" s="20" t="e">
        <f t="shared" si="20"/>
        <v>#DIV/0!</v>
      </c>
      <c r="V105" s="36"/>
    </row>
    <row r="106" spans="1:22" ht="23.25" customHeight="1" thickBot="1" x14ac:dyDescent="0.3">
      <c r="A106" s="67"/>
      <c r="B106" s="70"/>
      <c r="C106" s="73"/>
      <c r="D106" s="73"/>
      <c r="E106" s="73"/>
      <c r="F106" s="73"/>
      <c r="G106" s="52"/>
      <c r="H106" s="54"/>
      <c r="I106" s="75"/>
      <c r="J106" s="8"/>
      <c r="K106" s="9"/>
      <c r="L106" s="29"/>
      <c r="M106" s="9"/>
      <c r="N106" s="29"/>
      <c r="O106" s="9"/>
      <c r="P106" s="29"/>
      <c r="Q106" s="9"/>
      <c r="R106" s="29"/>
      <c r="S106" s="19">
        <f t="shared" si="12"/>
        <v>0</v>
      </c>
      <c r="T106" s="19">
        <f t="shared" si="12"/>
        <v>0</v>
      </c>
      <c r="U106" s="20" t="e">
        <f t="shared" si="20"/>
        <v>#DIV/0!</v>
      </c>
      <c r="V106" s="40"/>
    </row>
    <row r="107" spans="1:22" ht="23.25" customHeight="1" thickBot="1" x14ac:dyDescent="0.35">
      <c r="A107" s="99" t="s">
        <v>9</v>
      </c>
      <c r="B107" s="100"/>
      <c r="C107" s="100"/>
      <c r="D107" s="100"/>
      <c r="E107" s="100"/>
      <c r="F107" s="100"/>
      <c r="G107" s="100"/>
      <c r="H107" s="55"/>
      <c r="I107" s="10" t="e">
        <f>+SUM(I10:I106)/(COUNT(I10:I106))</f>
        <v>#REF!</v>
      </c>
      <c r="J107" s="11"/>
      <c r="K107" s="101" t="s">
        <v>10</v>
      </c>
      <c r="L107" s="102"/>
      <c r="M107" s="102"/>
      <c r="N107" s="102"/>
      <c r="O107" s="102"/>
      <c r="P107" s="102"/>
      <c r="Q107" s="102"/>
      <c r="R107" s="102"/>
      <c r="S107" s="12">
        <f>SUM(S10:S106)</f>
        <v>347641</v>
      </c>
      <c r="T107" s="12">
        <f>SUM(T10:T106)</f>
        <v>271579</v>
      </c>
      <c r="U107" s="10" t="e">
        <f>+SUM(U10:U106)/(COUNT(U10:U106))</f>
        <v>#DIV/0!</v>
      </c>
      <c r="V107" s="42"/>
    </row>
    <row r="108" spans="1:22" ht="14.25" customHeight="1" x14ac:dyDescent="0.3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2" x14ac:dyDescent="0.25">
      <c r="C109" s="5" t="s">
        <v>11</v>
      </c>
      <c r="D109" s="63" t="s">
        <v>118</v>
      </c>
      <c r="E109" s="63"/>
      <c r="F109" s="63"/>
      <c r="G109" s="63"/>
      <c r="H109" s="63"/>
      <c r="I109" s="63"/>
      <c r="J109" s="33"/>
      <c r="K109" s="97" t="s">
        <v>12</v>
      </c>
      <c r="L109" s="97"/>
      <c r="M109" s="97"/>
      <c r="N109" s="97"/>
      <c r="O109" s="97" t="s">
        <v>25</v>
      </c>
      <c r="P109" s="97"/>
      <c r="Q109" s="97"/>
      <c r="R109" s="97"/>
      <c r="S109" s="97"/>
      <c r="T109" s="97"/>
      <c r="U109" s="87"/>
    </row>
    <row r="110" spans="1:22" x14ac:dyDescent="0.25">
      <c r="C110" s="5" t="s">
        <v>13</v>
      </c>
      <c r="D110" s="63" t="s">
        <v>93</v>
      </c>
      <c r="E110" s="63"/>
      <c r="F110" s="63"/>
      <c r="G110" s="63"/>
      <c r="H110" s="63"/>
      <c r="I110" s="63"/>
      <c r="J110" s="31"/>
      <c r="K110" s="63" t="s">
        <v>13</v>
      </c>
      <c r="L110" s="63"/>
      <c r="M110" s="63"/>
      <c r="N110" s="63"/>
      <c r="O110" s="86" t="s">
        <v>26</v>
      </c>
      <c r="P110" s="86"/>
      <c r="Q110" s="86"/>
      <c r="R110" s="86"/>
      <c r="S110" s="86"/>
      <c r="T110" s="86"/>
      <c r="U110" s="87"/>
    </row>
    <row r="111" spans="1:22" x14ac:dyDescent="0.25">
      <c r="C111" s="5" t="s">
        <v>14</v>
      </c>
      <c r="D111" s="64">
        <v>42741</v>
      </c>
      <c r="E111" s="63"/>
      <c r="F111" s="63"/>
      <c r="G111" s="63"/>
      <c r="H111" s="63"/>
      <c r="I111" s="63"/>
      <c r="J111" s="32"/>
      <c r="K111" s="63" t="s">
        <v>14</v>
      </c>
      <c r="L111" s="63"/>
      <c r="M111" s="63"/>
      <c r="N111" s="63"/>
      <c r="O111" s="86"/>
      <c r="P111" s="86"/>
      <c r="Q111" s="86"/>
      <c r="R111" s="86"/>
      <c r="S111" s="86"/>
      <c r="T111" s="86"/>
      <c r="U111" s="87"/>
    </row>
  </sheetData>
  <mergeCells count="214">
    <mergeCell ref="D111:I111"/>
    <mergeCell ref="K111:N111"/>
    <mergeCell ref="O111:T111"/>
    <mergeCell ref="I103:I106"/>
    <mergeCell ref="A107:G107"/>
    <mergeCell ref="K107:R107"/>
    <mergeCell ref="A108:U108"/>
    <mergeCell ref="D109:I109"/>
    <mergeCell ref="K109:N109"/>
    <mergeCell ref="O109:T109"/>
    <mergeCell ref="U109:U111"/>
    <mergeCell ref="D110:I110"/>
    <mergeCell ref="K110:N110"/>
    <mergeCell ref="A103:A106"/>
    <mergeCell ref="B103:B106"/>
    <mergeCell ref="C103:C106"/>
    <mergeCell ref="D103:D106"/>
    <mergeCell ref="E103:E106"/>
    <mergeCell ref="F103:F106"/>
    <mergeCell ref="O110:T110"/>
    <mergeCell ref="I95:I98"/>
    <mergeCell ref="A99:A102"/>
    <mergeCell ref="B99:B102"/>
    <mergeCell ref="C99:C102"/>
    <mergeCell ref="D99:D102"/>
    <mergeCell ref="E99:E102"/>
    <mergeCell ref="F99:F102"/>
    <mergeCell ref="A95:A98"/>
    <mergeCell ref="B95:B98"/>
    <mergeCell ref="C95:C98"/>
    <mergeCell ref="D95:D98"/>
    <mergeCell ref="E95:E98"/>
    <mergeCell ref="F95:F98"/>
    <mergeCell ref="I99:I102"/>
    <mergeCell ref="A91:A94"/>
    <mergeCell ref="B91:B94"/>
    <mergeCell ref="C91:C94"/>
    <mergeCell ref="D91:D94"/>
    <mergeCell ref="E91:E94"/>
    <mergeCell ref="F91:F94"/>
    <mergeCell ref="I91:I94"/>
    <mergeCell ref="A87:A90"/>
    <mergeCell ref="B87:B90"/>
    <mergeCell ref="C87:C90"/>
    <mergeCell ref="D87:D90"/>
    <mergeCell ref="E87:E90"/>
    <mergeCell ref="F87:F90"/>
    <mergeCell ref="I87:I90"/>
    <mergeCell ref="I79:I82"/>
    <mergeCell ref="A83:A86"/>
    <mergeCell ref="B83:B86"/>
    <mergeCell ref="C83:C86"/>
    <mergeCell ref="D83:D86"/>
    <mergeCell ref="E83:E86"/>
    <mergeCell ref="F83:F86"/>
    <mergeCell ref="A79:A82"/>
    <mergeCell ref="B79:B82"/>
    <mergeCell ref="C79:C82"/>
    <mergeCell ref="D79:D82"/>
    <mergeCell ref="E79:E82"/>
    <mergeCell ref="F79:F82"/>
    <mergeCell ref="I83:I86"/>
    <mergeCell ref="A75:A78"/>
    <mergeCell ref="B75:B78"/>
    <mergeCell ref="C75:C78"/>
    <mergeCell ref="D75:D78"/>
    <mergeCell ref="E75:E78"/>
    <mergeCell ref="F75:F78"/>
    <mergeCell ref="I75:I78"/>
    <mergeCell ref="A71:A74"/>
    <mergeCell ref="B71:B74"/>
    <mergeCell ref="C71:C74"/>
    <mergeCell ref="D71:D74"/>
    <mergeCell ref="E71:E74"/>
    <mergeCell ref="F71:F74"/>
    <mergeCell ref="I71:I74"/>
    <mergeCell ref="I63:I66"/>
    <mergeCell ref="A67:A70"/>
    <mergeCell ref="B67:B70"/>
    <mergeCell ref="C67:C70"/>
    <mergeCell ref="D67:D70"/>
    <mergeCell ref="E67:E70"/>
    <mergeCell ref="F67:F70"/>
    <mergeCell ref="A63:A66"/>
    <mergeCell ref="B63:B66"/>
    <mergeCell ref="C63:C66"/>
    <mergeCell ref="D63:D66"/>
    <mergeCell ref="E63:E66"/>
    <mergeCell ref="F63:F66"/>
    <mergeCell ref="I67:I70"/>
    <mergeCell ref="A59:A62"/>
    <mergeCell ref="B59:B62"/>
    <mergeCell ref="C59:C62"/>
    <mergeCell ref="D59:D62"/>
    <mergeCell ref="E59:E62"/>
    <mergeCell ref="F59:F62"/>
    <mergeCell ref="I59:I62"/>
    <mergeCell ref="A55:A58"/>
    <mergeCell ref="B55:B58"/>
    <mergeCell ref="C55:C58"/>
    <mergeCell ref="D55:D58"/>
    <mergeCell ref="E55:E58"/>
    <mergeCell ref="F55:F58"/>
    <mergeCell ref="I55:I58"/>
    <mergeCell ref="I47:I50"/>
    <mergeCell ref="A51:A54"/>
    <mergeCell ref="B51:B54"/>
    <mergeCell ref="C51:C54"/>
    <mergeCell ref="D51:D54"/>
    <mergeCell ref="E51:E54"/>
    <mergeCell ref="F51:F54"/>
    <mergeCell ref="A47:A50"/>
    <mergeCell ref="B47:B50"/>
    <mergeCell ref="C47:C50"/>
    <mergeCell ref="D47:D50"/>
    <mergeCell ref="E47:E50"/>
    <mergeCell ref="F47:F50"/>
    <mergeCell ref="I51:I54"/>
    <mergeCell ref="A43:A46"/>
    <mergeCell ref="B43:B46"/>
    <mergeCell ref="C43:C46"/>
    <mergeCell ref="D43:D46"/>
    <mergeCell ref="E43:E46"/>
    <mergeCell ref="F43:F46"/>
    <mergeCell ref="I43:I46"/>
    <mergeCell ref="A39:A42"/>
    <mergeCell ref="B39:B42"/>
    <mergeCell ref="C39:C42"/>
    <mergeCell ref="D39:D42"/>
    <mergeCell ref="E39:E42"/>
    <mergeCell ref="F39:F42"/>
    <mergeCell ref="I39:I42"/>
    <mergeCell ref="I31:I34"/>
    <mergeCell ref="A35:A38"/>
    <mergeCell ref="B35:B38"/>
    <mergeCell ref="C35:C38"/>
    <mergeCell ref="D35:D38"/>
    <mergeCell ref="E35:E38"/>
    <mergeCell ref="F35:F38"/>
    <mergeCell ref="A31:A34"/>
    <mergeCell ref="B31:B34"/>
    <mergeCell ref="C31:C34"/>
    <mergeCell ref="D31:D34"/>
    <mergeCell ref="E31:E34"/>
    <mergeCell ref="F31:F34"/>
    <mergeCell ref="I35:I38"/>
    <mergeCell ref="I23:I26"/>
    <mergeCell ref="A27:A30"/>
    <mergeCell ref="B27:B30"/>
    <mergeCell ref="C27:C30"/>
    <mergeCell ref="D27:D30"/>
    <mergeCell ref="E27:E30"/>
    <mergeCell ref="F27:F30"/>
    <mergeCell ref="I27:I30"/>
    <mergeCell ref="A10:A14"/>
    <mergeCell ref="B10:B14"/>
    <mergeCell ref="C10:C14"/>
    <mergeCell ref="A23:A26"/>
    <mergeCell ref="B23:B26"/>
    <mergeCell ref="C23:C26"/>
    <mergeCell ref="D23:D26"/>
    <mergeCell ref="E23:E26"/>
    <mergeCell ref="F23:F26"/>
    <mergeCell ref="I15:I18"/>
    <mergeCell ref="A19:A22"/>
    <mergeCell ref="B19:B22"/>
    <mergeCell ref="C19:C22"/>
    <mergeCell ref="D19:D22"/>
    <mergeCell ref="E19:E22"/>
    <mergeCell ref="F19:F22"/>
    <mergeCell ref="A15:A18"/>
    <mergeCell ref="B15:B18"/>
    <mergeCell ref="C15:C18"/>
    <mergeCell ref="D15:D18"/>
    <mergeCell ref="E15:E18"/>
    <mergeCell ref="F15:F18"/>
    <mergeCell ref="I19:I22"/>
    <mergeCell ref="G15:G18"/>
    <mergeCell ref="G19:G22"/>
    <mergeCell ref="H15:H18"/>
    <mergeCell ref="H19:H22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4"/>
    <mergeCell ref="E10:E14"/>
    <mergeCell ref="F10:F14"/>
    <mergeCell ref="I10:I14"/>
    <mergeCell ref="G10:G14"/>
    <mergeCell ref="H10:H14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Infraestructura y Obras Públicas</Secretar_x00ed_a>
    <Clasificaci_x00f3_n xmlns="2985bb4b-4701-49be-b6af-cb425f14ffe8">Planes de Acción</Clasificaci_x00f3_n>
    <Descripci_x00f3_n xmlns="2985bb4b-4701-49be-b6af-cb425f14ffe8">PLAN DE ACCION EJECUTADO 2017 INFRAESTRUCTURA</Descrip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05732-18B5-47C2-B5E6-7FED032F0C82}"/>
</file>

<file path=customXml/itemProps2.xml><?xml version="1.0" encoding="utf-8"?>
<ds:datastoreItem xmlns:ds="http://schemas.openxmlformats.org/officeDocument/2006/customXml" ds:itemID="{FB7CB917-4ECA-418E-B157-D782DE2826ED}"/>
</file>

<file path=customXml/itemProps3.xml><?xml version="1.0" encoding="utf-8"?>
<ds:datastoreItem xmlns:ds="http://schemas.openxmlformats.org/officeDocument/2006/customXml" ds:itemID="{E88A6042-2607-4126-B93D-9F717006E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INFRAESTRUCTURA VIAL Y TRANSP</vt:lpstr>
      <vt:lpstr>EQUIPAMIENTOS PARA LA PROSP</vt:lpstr>
      <vt:lpstr>'EQUIPAMIENTOS PARA LA PROSP'!Área_de_impresión</vt:lpstr>
      <vt:lpstr>'INFRAESTRUCTURA VIAL Y TRANSP'!Área_de_impresión</vt:lpstr>
      <vt:lpstr>'EQUIPAMIENTOS PARA LA PROSP'!Títulos_a_imprimir</vt:lpstr>
      <vt:lpstr>'INFRAESTRUCTURA VIAL Y TRANSP'!Títulos_a_imprimir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EJECUTADO 2017 INFRAESTRUCTURA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2018-01-30T22:58:54Z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